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Y3037" i="1" l="1"/>
  <c r="Z3037" i="1" s="1"/>
  <c r="X3037" i="1"/>
  <c r="W3037" i="1"/>
  <c r="R3037" i="1" s="1"/>
  <c r="Q3037" i="1"/>
  <c r="P3037" i="1" s="1"/>
  <c r="O3037" i="1" s="1"/>
  <c r="N3037" i="1" s="1"/>
  <c r="M3037" i="1" s="1"/>
  <c r="D3037" i="1"/>
  <c r="X3036" i="1"/>
  <c r="D3036" i="1"/>
  <c r="Y3035" i="1"/>
  <c r="Z3035" i="1" s="1"/>
  <c r="X3035" i="1"/>
  <c r="W3035" i="1"/>
  <c r="R3035" i="1" s="1"/>
  <c r="Q3035" i="1" s="1"/>
  <c r="P3035" i="1" s="1"/>
  <c r="O3035" i="1" s="1"/>
  <c r="N3035" i="1" s="1"/>
  <c r="M3035" i="1" s="1"/>
  <c r="D3035" i="1"/>
  <c r="X3034" i="1"/>
  <c r="D3034" i="1"/>
  <c r="Y3033" i="1"/>
  <c r="Z3033" i="1" s="1"/>
  <c r="X3033" i="1"/>
  <c r="W3033" i="1"/>
  <c r="V3033" i="1" s="1"/>
  <c r="U3033" i="1"/>
  <c r="T3033" i="1" s="1"/>
  <c r="S3033" i="1" s="1"/>
  <c r="R3033" i="1" s="1"/>
  <c r="Q3033" i="1"/>
  <c r="P3033" i="1" s="1"/>
  <c r="O3033" i="1" s="1"/>
  <c r="N3033" i="1" s="1"/>
  <c r="M3033" i="1" s="1"/>
  <c r="D3033" i="1"/>
  <c r="X3032" i="1"/>
  <c r="D3032" i="1"/>
  <c r="Y3031" i="1"/>
  <c r="Z3031" i="1" s="1"/>
  <c r="X3031" i="1"/>
  <c r="W3031" i="1"/>
  <c r="V3031" i="1" s="1"/>
  <c r="U3031" i="1" s="1"/>
  <c r="T3031" i="1" s="1"/>
  <c r="S3031" i="1"/>
  <c r="R3031" i="1" s="1"/>
  <c r="Q3031" i="1" s="1"/>
  <c r="P3031" i="1" s="1"/>
  <c r="O3031" i="1" s="1"/>
  <c r="N3031" i="1" s="1"/>
  <c r="M3031" i="1" s="1"/>
  <c r="D3031" i="1"/>
  <c r="X3030" i="1"/>
  <c r="D3030" i="1"/>
  <c r="AA3009" i="1"/>
  <c r="X3006" i="1"/>
  <c r="V3006" i="1"/>
  <c r="U3006" i="1"/>
  <c r="O3006" i="1" s="1"/>
  <c r="N3006" i="1" s="1"/>
  <c r="M3006" i="1" s="1"/>
  <c r="L3006" i="1" s="1"/>
  <c r="K3006" i="1" s="1"/>
  <c r="X3003" i="1"/>
  <c r="V3003" i="1"/>
  <c r="U3003" i="1"/>
  <c r="O3003" i="1" s="1"/>
  <c r="N3003" i="1"/>
  <c r="M3003" i="1" s="1"/>
  <c r="L3003" i="1" s="1"/>
  <c r="K3003" i="1" s="1"/>
  <c r="X3000" i="1"/>
  <c r="V3000" i="1"/>
  <c r="U3000" i="1"/>
  <c r="O3000" i="1" s="1"/>
  <c r="N3000" i="1" s="1"/>
  <c r="M3000" i="1" s="1"/>
  <c r="L3000" i="1" s="1"/>
  <c r="K3000" i="1" s="1"/>
  <c r="X2997" i="1"/>
  <c r="V2997" i="1"/>
  <c r="U2997" i="1"/>
  <c r="O2997" i="1" s="1"/>
  <c r="N2997" i="1"/>
  <c r="M2997" i="1" s="1"/>
  <c r="L2997" i="1" s="1"/>
  <c r="K2997" i="1" s="1"/>
  <c r="X2994" i="1"/>
  <c r="V2994" i="1"/>
  <c r="U2994" i="1"/>
  <c r="O2994" i="1" s="1"/>
  <c r="N2994" i="1" s="1"/>
  <c r="M2994" i="1" s="1"/>
  <c r="L2994" i="1" s="1"/>
  <c r="K2994" i="1" s="1"/>
  <c r="X2991" i="1"/>
  <c r="V2991" i="1"/>
  <c r="U2991" i="1"/>
  <c r="O2991" i="1" s="1"/>
  <c r="N2991" i="1"/>
  <c r="M2991" i="1" s="1"/>
  <c r="L2991" i="1" s="1"/>
  <c r="K2991" i="1" s="1"/>
  <c r="X2988" i="1"/>
  <c r="V2988" i="1"/>
  <c r="U2988" i="1"/>
  <c r="O2988" i="1" s="1"/>
  <c r="N2988" i="1" s="1"/>
  <c r="M2988" i="1" s="1"/>
  <c r="L2988" i="1" s="1"/>
  <c r="K2988" i="1" s="1"/>
  <c r="X2984" i="1"/>
  <c r="V2984" i="1"/>
  <c r="U2984" i="1"/>
  <c r="O2984" i="1" s="1"/>
  <c r="N2984" i="1"/>
  <c r="M2984" i="1" s="1"/>
  <c r="L2984" i="1" s="1"/>
  <c r="K2984" i="1" s="1"/>
  <c r="X2981" i="1"/>
  <c r="V2981" i="1"/>
  <c r="U2981" i="1"/>
  <c r="O2981" i="1" s="1"/>
  <c r="N2981" i="1" s="1"/>
  <c r="M2981" i="1" s="1"/>
  <c r="L2981" i="1" s="1"/>
  <c r="K2981" i="1" s="1"/>
  <c r="X2971" i="1"/>
  <c r="V2971" i="1"/>
  <c r="U2971" i="1"/>
  <c r="O2971" i="1" s="1"/>
  <c r="N2971" i="1"/>
  <c r="M2971" i="1" s="1"/>
  <c r="L2971" i="1" s="1"/>
  <c r="K2971" i="1" s="1"/>
  <c r="X2968" i="1"/>
  <c r="V2968" i="1"/>
  <c r="U2968" i="1"/>
  <c r="O2968" i="1" s="1"/>
  <c r="N2968" i="1" s="1"/>
  <c r="M2968" i="1" s="1"/>
  <c r="L2968" i="1" s="1"/>
  <c r="K2968" i="1" s="1"/>
  <c r="X2962" i="1"/>
  <c r="V2962" i="1"/>
  <c r="U2962" i="1"/>
  <c r="O2962" i="1" s="1"/>
  <c r="N2962" i="1"/>
  <c r="M2962" i="1" s="1"/>
  <c r="L2962" i="1" s="1"/>
  <c r="K2962" i="1" s="1"/>
  <c r="X2954" i="1"/>
  <c r="V2954" i="1"/>
  <c r="U2954" i="1"/>
  <c r="O2954" i="1" s="1"/>
  <c r="N2954" i="1" s="1"/>
  <c r="M2954" i="1" s="1"/>
  <c r="L2954" i="1" s="1"/>
  <c r="K2954" i="1" s="1"/>
  <c r="X2949" i="1"/>
  <c r="V2949" i="1"/>
  <c r="U2949" i="1"/>
  <c r="P2949" i="1" s="1"/>
  <c r="O2949" i="1"/>
  <c r="N2949" i="1" s="1"/>
  <c r="M2949" i="1" s="1"/>
  <c r="L2949" i="1" s="1"/>
  <c r="K2949" i="1"/>
  <c r="X2943" i="1"/>
  <c r="V2943" i="1"/>
  <c r="U2943" i="1" s="1"/>
  <c r="X2929" i="1"/>
  <c r="V2929" i="1"/>
  <c r="U2929" i="1"/>
  <c r="X2919" i="1"/>
  <c r="V2919" i="1"/>
  <c r="U2919" i="1" s="1"/>
  <c r="O2919" i="1" s="1"/>
  <c r="P2919" i="1"/>
  <c r="N2919" i="1"/>
  <c r="M2919" i="1" s="1"/>
  <c r="L2919" i="1"/>
  <c r="K2919" i="1" s="1"/>
  <c r="X2914" i="1"/>
  <c r="V2914" i="1"/>
  <c r="U2914" i="1"/>
  <c r="P2914" i="1" s="1"/>
  <c r="O2914" i="1"/>
  <c r="N2914" i="1" s="1"/>
  <c r="M2914" i="1" s="1"/>
  <c r="L2914" i="1" s="1"/>
  <c r="K2914" i="1" s="1"/>
  <c r="X2909" i="1"/>
  <c r="V2909" i="1"/>
  <c r="U2909" i="1" s="1"/>
  <c r="X2904" i="1"/>
  <c r="V2904" i="1"/>
  <c r="U2904" i="1"/>
  <c r="X2899" i="1"/>
  <c r="V2899" i="1"/>
  <c r="U2899" i="1" s="1"/>
  <c r="O2899" i="1" s="1"/>
  <c r="N2899" i="1" s="1"/>
  <c r="M2899" i="1" s="1"/>
  <c r="P2899" i="1"/>
  <c r="L2899" i="1"/>
  <c r="K2899" i="1" s="1"/>
  <c r="X2832" i="1"/>
  <c r="V2832" i="1"/>
  <c r="U2832" i="1"/>
  <c r="P2832" i="1" s="1"/>
  <c r="O2832" i="1"/>
  <c r="N2832" i="1" s="1"/>
  <c r="M2832" i="1" s="1"/>
  <c r="L2832" i="1" s="1"/>
  <c r="K2832" i="1" s="1"/>
  <c r="X2765" i="1"/>
  <c r="V2765" i="1"/>
  <c r="U2765" i="1" s="1"/>
  <c r="X2707" i="1"/>
  <c r="V2707" i="1"/>
  <c r="U2707" i="1"/>
  <c r="X2648" i="1"/>
  <c r="V2648" i="1"/>
  <c r="U2648" i="1" s="1"/>
  <c r="O2648" i="1" s="1"/>
  <c r="P2648" i="1"/>
  <c r="N2648" i="1"/>
  <c r="M2648" i="1" s="1"/>
  <c r="L2648" i="1"/>
  <c r="K2648" i="1" s="1"/>
  <c r="X2645" i="1"/>
  <c r="V2645" i="1"/>
  <c r="U2645" i="1"/>
  <c r="P2645" i="1" s="1"/>
  <c r="O2645" i="1"/>
  <c r="N2645" i="1" s="1"/>
  <c r="M2645" i="1" s="1"/>
  <c r="L2645" i="1" s="1"/>
  <c r="K2645" i="1"/>
  <c r="X2642" i="1"/>
  <c r="V2642" i="1"/>
  <c r="U2642" i="1" s="1"/>
  <c r="X2639" i="1"/>
  <c r="V2639" i="1"/>
  <c r="U2639" i="1"/>
  <c r="X2627" i="1"/>
  <c r="V2627" i="1"/>
  <c r="U2627" i="1" s="1"/>
  <c r="O2627" i="1" s="1"/>
  <c r="N2627" i="1" s="1"/>
  <c r="M2627" i="1" s="1"/>
  <c r="L2627" i="1" s="1"/>
  <c r="K2627" i="1" s="1"/>
  <c r="P2627" i="1"/>
  <c r="X2610" i="1"/>
  <c r="V2610" i="1"/>
  <c r="U2610" i="1"/>
  <c r="P2610" i="1" s="1"/>
  <c r="O2610" i="1"/>
  <c r="N2610" i="1" s="1"/>
  <c r="M2610" i="1" s="1"/>
  <c r="L2610" i="1" s="1"/>
  <c r="K2610" i="1"/>
  <c r="X2586" i="1"/>
  <c r="V2586" i="1"/>
  <c r="U2586" i="1" s="1"/>
  <c r="X2562" i="1"/>
  <c r="V2562" i="1"/>
  <c r="U2562" i="1"/>
  <c r="X2490" i="1"/>
  <c r="V2490" i="1"/>
  <c r="U2490" i="1" s="1"/>
  <c r="P2490" i="1"/>
  <c r="O2490" i="1"/>
  <c r="N2490" i="1"/>
  <c r="M2490" i="1" s="1"/>
  <c r="L2490" i="1" s="1"/>
  <c r="K2490" i="1" s="1"/>
  <c r="X2418" i="1"/>
  <c r="V2418" i="1"/>
  <c r="U2418" i="1"/>
  <c r="P2418" i="1" s="1"/>
  <c r="X2399" i="1"/>
  <c r="V2399" i="1"/>
  <c r="U2399" i="1" s="1"/>
  <c r="O2399" i="1" s="1"/>
  <c r="N2399" i="1" s="1"/>
  <c r="M2399" i="1" s="1"/>
  <c r="L2399" i="1" s="1"/>
  <c r="K2399" i="1" s="1"/>
  <c r="P2399" i="1"/>
  <c r="X2380" i="1"/>
  <c r="V2380" i="1"/>
  <c r="U2380" i="1"/>
  <c r="P2380" i="1" s="1"/>
  <c r="O2380" i="1"/>
  <c r="N2380" i="1" s="1"/>
  <c r="M2380" i="1" s="1"/>
  <c r="L2380" i="1" s="1"/>
  <c r="K2380" i="1" s="1"/>
  <c r="X2375" i="1"/>
  <c r="V2375" i="1"/>
  <c r="U2375" i="1" s="1"/>
  <c r="O2375" i="1" s="1"/>
  <c r="N2375" i="1"/>
  <c r="M2375" i="1" s="1"/>
  <c r="L2375" i="1" s="1"/>
  <c r="K2375" i="1" s="1"/>
  <c r="X2372" i="1"/>
  <c r="V2372" i="1"/>
  <c r="U2372" i="1"/>
  <c r="P2372" i="1" s="1"/>
  <c r="X2369" i="1"/>
  <c r="V2369" i="1"/>
  <c r="U2369" i="1" s="1"/>
  <c r="O2369" i="1" s="1"/>
  <c r="P2369" i="1"/>
  <c r="N2369" i="1"/>
  <c r="M2369" i="1" s="1"/>
  <c r="L2369" i="1"/>
  <c r="K2369" i="1" s="1"/>
  <c r="X2366" i="1"/>
  <c r="V2366" i="1"/>
  <c r="U2366" i="1"/>
  <c r="P2366" i="1" s="1"/>
  <c r="O2366" i="1"/>
  <c r="N2366" i="1" s="1"/>
  <c r="M2366" i="1" s="1"/>
  <c r="L2366" i="1" s="1"/>
  <c r="K2366" i="1" s="1"/>
  <c r="X2363" i="1"/>
  <c r="V2363" i="1"/>
  <c r="U2363" i="1" s="1"/>
  <c r="O2363" i="1" s="1"/>
  <c r="N2363" i="1" s="1"/>
  <c r="M2363" i="1" s="1"/>
  <c r="L2363" i="1" s="1"/>
  <c r="K2363" i="1" s="1"/>
  <c r="X2360" i="1"/>
  <c r="V2360" i="1"/>
  <c r="U2360" i="1"/>
  <c r="P2360" i="1" s="1"/>
  <c r="X2357" i="1"/>
  <c r="V2357" i="1"/>
  <c r="U2357" i="1" s="1"/>
  <c r="O2357" i="1" s="1"/>
  <c r="N2357" i="1" s="1"/>
  <c r="M2357" i="1" s="1"/>
  <c r="L2357" i="1" s="1"/>
  <c r="K2357" i="1" s="1"/>
  <c r="P2357" i="1"/>
  <c r="X2354" i="1"/>
  <c r="V2354" i="1"/>
  <c r="U2354" i="1"/>
  <c r="P2354" i="1" s="1"/>
  <c r="O2354" i="1"/>
  <c r="N2354" i="1" s="1"/>
  <c r="M2354" i="1" s="1"/>
  <c r="L2354" i="1" s="1"/>
  <c r="K2354" i="1" s="1"/>
  <c r="X2346" i="1"/>
  <c r="V2346" i="1"/>
  <c r="U2346" i="1" s="1"/>
  <c r="O2346" i="1" s="1"/>
  <c r="N2346" i="1"/>
  <c r="M2346" i="1" s="1"/>
  <c r="L2346" i="1" s="1"/>
  <c r="K2346" i="1" s="1"/>
  <c r="X2343" i="1"/>
  <c r="V2343" i="1"/>
  <c r="U2343" i="1"/>
  <c r="P2343" i="1" s="1"/>
  <c r="X2340" i="1"/>
  <c r="V2340" i="1"/>
  <c r="U2340" i="1" s="1"/>
  <c r="O2340" i="1" s="1"/>
  <c r="P2340" i="1"/>
  <c r="N2340" i="1"/>
  <c r="M2340" i="1" s="1"/>
  <c r="L2340" i="1"/>
  <c r="K2340" i="1" s="1"/>
  <c r="X2337" i="1"/>
  <c r="V2337" i="1"/>
  <c r="U2337" i="1"/>
  <c r="P2337" i="1" s="1"/>
  <c r="O2337" i="1"/>
  <c r="N2337" i="1" s="1"/>
  <c r="M2337" i="1" s="1"/>
  <c r="L2337" i="1" s="1"/>
  <c r="K2337" i="1" s="1"/>
  <c r="X2334" i="1"/>
  <c r="V2334" i="1"/>
  <c r="U2334" i="1" s="1"/>
  <c r="O2334" i="1" s="1"/>
  <c r="N2334" i="1" s="1"/>
  <c r="M2334" i="1" s="1"/>
  <c r="L2334" i="1" s="1"/>
  <c r="K2334" i="1" s="1"/>
  <c r="X2331" i="1"/>
  <c r="V2331" i="1"/>
  <c r="U2331" i="1"/>
  <c r="P2331" i="1" s="1"/>
  <c r="X2328" i="1"/>
  <c r="V2328" i="1"/>
  <c r="U2328" i="1" s="1"/>
  <c r="O2328" i="1" s="1"/>
  <c r="N2328" i="1" s="1"/>
  <c r="M2328" i="1" s="1"/>
  <c r="L2328" i="1" s="1"/>
  <c r="K2328" i="1" s="1"/>
  <c r="P2328" i="1"/>
  <c r="X2325" i="1"/>
  <c r="V2325" i="1"/>
  <c r="U2325" i="1"/>
  <c r="P2325" i="1" s="1"/>
  <c r="O2325" i="1"/>
  <c r="N2325" i="1" s="1"/>
  <c r="M2325" i="1" s="1"/>
  <c r="L2325" i="1" s="1"/>
  <c r="K2325" i="1" s="1"/>
  <c r="X2318" i="1"/>
  <c r="V2318" i="1"/>
  <c r="U2318" i="1" s="1"/>
  <c r="O2318" i="1" s="1"/>
  <c r="N2318" i="1"/>
  <c r="M2318" i="1" s="1"/>
  <c r="L2318" i="1" s="1"/>
  <c r="K2318" i="1" s="1"/>
  <c r="X2315" i="1"/>
  <c r="V2315" i="1"/>
  <c r="U2315" i="1"/>
  <c r="P2315" i="1" s="1"/>
  <c r="X2303" i="1"/>
  <c r="V2303" i="1"/>
  <c r="U2303" i="1" s="1"/>
  <c r="O2303" i="1" s="1"/>
  <c r="P2303" i="1"/>
  <c r="N2303" i="1"/>
  <c r="M2303" i="1" s="1"/>
  <c r="L2303" i="1"/>
  <c r="K2303" i="1" s="1"/>
  <c r="X2300" i="1"/>
  <c r="V2300" i="1"/>
  <c r="U2300" i="1"/>
  <c r="P2300" i="1" s="1"/>
  <c r="O2300" i="1"/>
  <c r="N2300" i="1" s="1"/>
  <c r="M2300" i="1" s="1"/>
  <c r="L2300" i="1" s="1"/>
  <c r="K2300" i="1" s="1"/>
  <c r="X2298" i="1"/>
  <c r="V2298" i="1"/>
  <c r="U2298" i="1" s="1"/>
  <c r="O2298" i="1" s="1"/>
  <c r="N2298" i="1" s="1"/>
  <c r="M2298" i="1" s="1"/>
  <c r="L2298" i="1" s="1"/>
  <c r="K2298" i="1" s="1"/>
  <c r="X2296" i="1"/>
  <c r="V2296" i="1"/>
  <c r="U2296" i="1"/>
  <c r="P2296" i="1" s="1"/>
  <c r="X2294" i="1"/>
  <c r="V2294" i="1"/>
  <c r="U2294" i="1" s="1"/>
  <c r="O2294" i="1" s="1"/>
  <c r="N2294" i="1" s="1"/>
  <c r="M2294" i="1" s="1"/>
  <c r="L2294" i="1" s="1"/>
  <c r="K2294" i="1" s="1"/>
  <c r="P2294" i="1"/>
  <c r="X2291" i="1"/>
  <c r="V2291" i="1"/>
  <c r="U2291" i="1"/>
  <c r="P2291" i="1" s="1"/>
  <c r="O2291" i="1"/>
  <c r="N2291" i="1" s="1"/>
  <c r="M2291" i="1" s="1"/>
  <c r="L2291" i="1" s="1"/>
  <c r="K2291" i="1" s="1"/>
  <c r="X2289" i="1"/>
  <c r="V2289" i="1"/>
  <c r="U2289" i="1" s="1"/>
  <c r="O2289" i="1" s="1"/>
  <c r="N2289" i="1"/>
  <c r="M2289" i="1" s="1"/>
  <c r="L2289" i="1" s="1"/>
  <c r="K2289" i="1" s="1"/>
  <c r="X2287" i="1"/>
  <c r="V2287" i="1"/>
  <c r="U2287" i="1"/>
  <c r="P2287" i="1" s="1"/>
  <c r="X2285" i="1"/>
  <c r="V2285" i="1"/>
  <c r="U2285" i="1" s="1"/>
  <c r="O2285" i="1" s="1"/>
  <c r="P2285" i="1"/>
  <c r="N2285" i="1"/>
  <c r="M2285" i="1" s="1"/>
  <c r="L2285" i="1"/>
  <c r="K2285" i="1" s="1"/>
  <c r="X2280" i="1"/>
  <c r="V2280" i="1"/>
  <c r="U2280" i="1"/>
  <c r="P2280" i="1" s="1"/>
  <c r="O2280" i="1"/>
  <c r="N2280" i="1" s="1"/>
  <c r="M2280" i="1" s="1"/>
  <c r="L2280" i="1" s="1"/>
  <c r="K2280" i="1" s="1"/>
  <c r="X2277" i="1"/>
  <c r="V2277" i="1"/>
  <c r="U2277" i="1" s="1"/>
  <c r="P2277" i="1" s="1"/>
  <c r="X2274" i="1"/>
  <c r="V2274" i="1"/>
  <c r="U2274" i="1" s="1"/>
  <c r="X2266" i="1"/>
  <c r="V2266" i="1"/>
  <c r="U2266" i="1"/>
  <c r="P2266" i="1" s="1"/>
  <c r="O2266" i="1"/>
  <c r="N2266" i="1" s="1"/>
  <c r="M2266" i="1" s="1"/>
  <c r="L2266" i="1" s="1"/>
  <c r="K2266" i="1" s="1"/>
  <c r="X2260" i="1"/>
  <c r="V2260" i="1"/>
  <c r="U2260" i="1" s="1"/>
  <c r="X2252" i="1"/>
  <c r="V2252" i="1"/>
  <c r="U2252" i="1"/>
  <c r="P2252" i="1" s="1"/>
  <c r="X2249" i="1"/>
  <c r="V2249" i="1"/>
  <c r="U2249" i="1" s="1"/>
  <c r="V2246" i="1"/>
  <c r="U2246" i="1" s="1"/>
  <c r="X2243" i="1"/>
  <c r="V2243" i="1"/>
  <c r="U2243" i="1"/>
  <c r="P2243" i="1" s="1"/>
  <c r="O2243" i="1"/>
  <c r="N2243" i="1" s="1"/>
  <c r="M2243" i="1" s="1"/>
  <c r="L2243" i="1" s="1"/>
  <c r="K2243" i="1" s="1"/>
  <c r="X2235" i="1"/>
  <c r="V2235" i="1"/>
  <c r="U2235" i="1" s="1"/>
  <c r="V2214" i="1"/>
  <c r="U2214" i="1" s="1"/>
  <c r="V2199" i="1"/>
  <c r="U2199" i="1" s="1"/>
  <c r="V2196" i="1"/>
  <c r="U2196" i="1" s="1"/>
  <c r="V2191" i="1"/>
  <c r="U2191" i="1" s="1"/>
  <c r="X2186" i="1"/>
  <c r="V2186" i="1"/>
  <c r="U2186" i="1"/>
  <c r="P2186" i="1" s="1"/>
  <c r="X2183" i="1"/>
  <c r="V2183" i="1"/>
  <c r="U2183" i="1" s="1"/>
  <c r="C2183" i="1"/>
  <c r="X2175" i="1"/>
  <c r="V2175" i="1"/>
  <c r="U2175" i="1" s="1"/>
  <c r="C2175" i="1"/>
  <c r="X2170" i="1"/>
  <c r="V2170" i="1"/>
  <c r="U2170" i="1" s="1"/>
  <c r="C2170" i="1"/>
  <c r="X2167" i="1"/>
  <c r="V2167" i="1"/>
  <c r="U2167" i="1" s="1"/>
  <c r="C2167" i="1"/>
  <c r="X2164" i="1"/>
  <c r="V2164" i="1"/>
  <c r="U2164" i="1" s="1"/>
  <c r="C2164" i="1"/>
  <c r="X2162" i="1"/>
  <c r="V2162" i="1"/>
  <c r="U2162" i="1" s="1"/>
  <c r="C2162" i="1"/>
  <c r="V2143" i="1"/>
  <c r="U2143" i="1"/>
  <c r="P2143" i="1" s="1"/>
  <c r="C2143" i="1"/>
  <c r="V2125" i="1"/>
  <c r="U2125" i="1" s="1"/>
  <c r="C2125" i="1"/>
  <c r="V2107" i="1"/>
  <c r="U2107" i="1"/>
  <c r="P2107" i="1" s="1"/>
  <c r="O2107" i="1"/>
  <c r="N2107" i="1" s="1"/>
  <c r="M2107" i="1" s="1"/>
  <c r="L2107" i="1" s="1"/>
  <c r="K2107" i="1" s="1"/>
  <c r="C2107" i="1"/>
  <c r="O2162" i="1" l="1"/>
  <c r="N2162" i="1" s="1"/>
  <c r="M2162" i="1" s="1"/>
  <c r="L2162" i="1" s="1"/>
  <c r="K2162" i="1" s="1"/>
  <c r="P2162" i="1"/>
  <c r="O2175" i="1"/>
  <c r="N2175" i="1" s="1"/>
  <c r="M2175" i="1" s="1"/>
  <c r="L2175" i="1" s="1"/>
  <c r="K2175" i="1" s="1"/>
  <c r="P2175" i="1"/>
  <c r="O2191" i="1"/>
  <c r="N2191" i="1" s="1"/>
  <c r="M2191" i="1" s="1"/>
  <c r="L2191" i="1" s="1"/>
  <c r="K2191" i="1" s="1"/>
  <c r="P2191" i="1"/>
  <c r="O2235" i="1"/>
  <c r="N2235" i="1" s="1"/>
  <c r="M2235" i="1" s="1"/>
  <c r="L2235" i="1" s="1"/>
  <c r="K2235" i="1" s="1"/>
  <c r="P2235" i="1"/>
  <c r="O2260" i="1"/>
  <c r="N2260" i="1" s="1"/>
  <c r="M2260" i="1" s="1"/>
  <c r="L2260" i="1" s="1"/>
  <c r="K2260" i="1" s="1"/>
  <c r="P2260" i="1"/>
  <c r="P2170" i="1"/>
  <c r="O2170" i="1"/>
  <c r="N2170" i="1" s="1"/>
  <c r="M2170" i="1" s="1"/>
  <c r="L2170" i="1" s="1"/>
  <c r="K2170" i="1" s="1"/>
  <c r="O2196" i="1"/>
  <c r="N2196" i="1" s="1"/>
  <c r="M2196" i="1" s="1"/>
  <c r="L2196" i="1" s="1"/>
  <c r="K2196" i="1" s="1"/>
  <c r="P2196" i="1"/>
  <c r="O2167" i="1"/>
  <c r="N2167" i="1" s="1"/>
  <c r="M2167" i="1" s="1"/>
  <c r="L2167" i="1" s="1"/>
  <c r="K2167" i="1" s="1"/>
  <c r="P2167" i="1"/>
  <c r="O2199" i="1"/>
  <c r="N2199" i="1" s="1"/>
  <c r="M2199" i="1" s="1"/>
  <c r="L2199" i="1" s="1"/>
  <c r="K2199" i="1" s="1"/>
  <c r="P2199" i="1"/>
  <c r="P2246" i="1"/>
  <c r="O2246" i="1"/>
  <c r="N2246" i="1" s="1"/>
  <c r="M2246" i="1" s="1"/>
  <c r="L2246" i="1" s="1"/>
  <c r="K2246" i="1" s="1"/>
  <c r="P2274" i="1"/>
  <c r="O2274" i="1"/>
  <c r="N2274" i="1" s="1"/>
  <c r="M2274" i="1" s="1"/>
  <c r="L2274" i="1" s="1"/>
  <c r="K2274" i="1" s="1"/>
  <c r="L3033" i="1"/>
  <c r="K3033" i="1"/>
  <c r="P2125" i="1"/>
  <c r="O2125" i="1"/>
  <c r="N2125" i="1" s="1"/>
  <c r="M2125" i="1" s="1"/>
  <c r="L2125" i="1" s="1"/>
  <c r="K2125" i="1" s="1"/>
  <c r="P2164" i="1"/>
  <c r="O2164" i="1"/>
  <c r="N2164" i="1" s="1"/>
  <c r="M2164" i="1" s="1"/>
  <c r="L2164" i="1" s="1"/>
  <c r="K2164" i="1" s="1"/>
  <c r="P2183" i="1"/>
  <c r="O2183" i="1"/>
  <c r="N2183" i="1" s="1"/>
  <c r="M2183" i="1" s="1"/>
  <c r="L2183" i="1" s="1"/>
  <c r="K2183" i="1" s="1"/>
  <c r="O2214" i="1"/>
  <c r="N2214" i="1" s="1"/>
  <c r="M2214" i="1" s="1"/>
  <c r="L2214" i="1" s="1"/>
  <c r="K2214" i="1" s="1"/>
  <c r="P2214" i="1"/>
  <c r="P2249" i="1"/>
  <c r="O2249" i="1"/>
  <c r="N2249" i="1" s="1"/>
  <c r="M2249" i="1" s="1"/>
  <c r="L2249" i="1" s="1"/>
  <c r="K2249" i="1" s="1"/>
  <c r="L3031" i="1"/>
  <c r="K3031" i="1"/>
  <c r="P2562" i="1"/>
  <c r="O2562" i="1"/>
  <c r="N2562" i="1" s="1"/>
  <c r="M2562" i="1" s="1"/>
  <c r="L2562" i="1" s="1"/>
  <c r="K2562" i="1" s="1"/>
  <c r="O2586" i="1"/>
  <c r="N2586" i="1" s="1"/>
  <c r="M2586" i="1" s="1"/>
  <c r="L2586" i="1" s="1"/>
  <c r="K2586" i="1" s="1"/>
  <c r="P2586" i="1"/>
  <c r="P2639" i="1"/>
  <c r="O2639" i="1"/>
  <c r="N2639" i="1" s="1"/>
  <c r="M2639" i="1" s="1"/>
  <c r="L2639" i="1" s="1"/>
  <c r="K2639" i="1" s="1"/>
  <c r="O2642" i="1"/>
  <c r="N2642" i="1" s="1"/>
  <c r="M2642" i="1" s="1"/>
  <c r="L2642" i="1" s="1"/>
  <c r="K2642" i="1" s="1"/>
  <c r="P2642" i="1"/>
  <c r="P2289" i="1"/>
  <c r="O2296" i="1"/>
  <c r="N2296" i="1" s="1"/>
  <c r="M2296" i="1" s="1"/>
  <c r="L2296" i="1" s="1"/>
  <c r="K2296" i="1" s="1"/>
  <c r="P2318" i="1"/>
  <c r="O2331" i="1"/>
  <c r="N2331" i="1" s="1"/>
  <c r="M2331" i="1" s="1"/>
  <c r="L2331" i="1" s="1"/>
  <c r="K2331" i="1" s="1"/>
  <c r="P2346" i="1"/>
  <c r="O2360" i="1"/>
  <c r="N2360" i="1" s="1"/>
  <c r="M2360" i="1" s="1"/>
  <c r="L2360" i="1" s="1"/>
  <c r="K2360" i="1" s="1"/>
  <c r="P2375" i="1"/>
  <c r="O2418" i="1"/>
  <c r="N2418" i="1" s="1"/>
  <c r="M2418" i="1" s="1"/>
  <c r="L2418" i="1" s="1"/>
  <c r="K2418" i="1" s="1"/>
  <c r="P2707" i="1"/>
  <c r="O2707" i="1"/>
  <c r="N2707" i="1" s="1"/>
  <c r="M2707" i="1" s="1"/>
  <c r="L2707" i="1" s="1"/>
  <c r="K2707" i="1" s="1"/>
  <c r="O2765" i="1"/>
  <c r="N2765" i="1" s="1"/>
  <c r="M2765" i="1" s="1"/>
  <c r="L2765" i="1" s="1"/>
  <c r="K2765" i="1" s="1"/>
  <c r="P2765" i="1"/>
  <c r="P2904" i="1"/>
  <c r="O2904" i="1"/>
  <c r="N2904" i="1" s="1"/>
  <c r="M2904" i="1" s="1"/>
  <c r="L2904" i="1" s="1"/>
  <c r="K2904" i="1" s="1"/>
  <c r="O2909" i="1"/>
  <c r="N2909" i="1" s="1"/>
  <c r="M2909" i="1" s="1"/>
  <c r="L2909" i="1" s="1"/>
  <c r="K2909" i="1" s="1"/>
  <c r="P2909" i="1"/>
  <c r="O2143" i="1"/>
  <c r="N2143" i="1" s="1"/>
  <c r="M2143" i="1" s="1"/>
  <c r="L2143" i="1" s="1"/>
  <c r="K2143" i="1" s="1"/>
  <c r="O2186" i="1"/>
  <c r="N2186" i="1" s="1"/>
  <c r="M2186" i="1" s="1"/>
  <c r="L2186" i="1" s="1"/>
  <c r="K2186" i="1" s="1"/>
  <c r="O2252" i="1"/>
  <c r="N2252" i="1" s="1"/>
  <c r="M2252" i="1" s="1"/>
  <c r="L2252" i="1" s="1"/>
  <c r="K2252" i="1" s="1"/>
  <c r="O2277" i="1"/>
  <c r="N2277" i="1" s="1"/>
  <c r="M2277" i="1" s="1"/>
  <c r="L2277" i="1" s="1"/>
  <c r="K2277" i="1" s="1"/>
  <c r="P2929" i="1"/>
  <c r="O2929" i="1"/>
  <c r="N2929" i="1" s="1"/>
  <c r="M2929" i="1" s="1"/>
  <c r="L2929" i="1" s="1"/>
  <c r="K2929" i="1" s="1"/>
  <c r="O2943" i="1"/>
  <c r="N2943" i="1" s="1"/>
  <c r="M2943" i="1" s="1"/>
  <c r="L2943" i="1" s="1"/>
  <c r="K2943" i="1" s="1"/>
  <c r="P2943" i="1"/>
  <c r="W3030" i="1"/>
  <c r="V3030" i="1" s="1"/>
  <c r="U3030" i="1" s="1"/>
  <c r="T3030" i="1" s="1"/>
  <c r="S3030" i="1" s="1"/>
  <c r="R3030" i="1" s="1"/>
  <c r="Q3030" i="1" s="1"/>
  <c r="P3030" i="1" s="1"/>
  <c r="O3030" i="1" s="1"/>
  <c r="N3030" i="1" s="1"/>
  <c r="M3030" i="1" s="1"/>
  <c r="Y3030" i="1"/>
  <c r="Z3030" i="1" s="1"/>
  <c r="O2287" i="1"/>
  <c r="N2287" i="1" s="1"/>
  <c r="M2287" i="1" s="1"/>
  <c r="L2287" i="1" s="1"/>
  <c r="K2287" i="1" s="1"/>
  <c r="P2298" i="1"/>
  <c r="O2315" i="1"/>
  <c r="N2315" i="1" s="1"/>
  <c r="M2315" i="1" s="1"/>
  <c r="L2315" i="1" s="1"/>
  <c r="K2315" i="1" s="1"/>
  <c r="P2334" i="1"/>
  <c r="O2343" i="1"/>
  <c r="N2343" i="1" s="1"/>
  <c r="M2343" i="1" s="1"/>
  <c r="L2343" i="1" s="1"/>
  <c r="K2343" i="1" s="1"/>
  <c r="P2363" i="1"/>
  <c r="O2372" i="1"/>
  <c r="N2372" i="1" s="1"/>
  <c r="M2372" i="1" s="1"/>
  <c r="L2372" i="1" s="1"/>
  <c r="K2372" i="1" s="1"/>
  <c r="W3034" i="1"/>
  <c r="R3034" i="1" s="1"/>
  <c r="Q3034" i="1" s="1"/>
  <c r="P3034" i="1" s="1"/>
  <c r="O3034" i="1" s="1"/>
  <c r="N3034" i="1" s="1"/>
  <c r="M3034" i="1" s="1"/>
  <c r="Y3034" i="1"/>
  <c r="Z3034" i="1" s="1"/>
  <c r="Y3032" i="1"/>
  <c r="Z3032" i="1" s="1"/>
  <c r="W3032" i="1"/>
  <c r="V3032" i="1" s="1"/>
  <c r="U3032" i="1" s="1"/>
  <c r="T3032" i="1" s="1"/>
  <c r="S3032" i="1" s="1"/>
  <c r="R3032" i="1" s="1"/>
  <c r="Q3032" i="1" s="1"/>
  <c r="P3032" i="1" s="1"/>
  <c r="O3032" i="1" s="1"/>
  <c r="N3032" i="1" s="1"/>
  <c r="M3032" i="1" s="1"/>
  <c r="Y3036" i="1"/>
  <c r="Z3036" i="1" s="1"/>
  <c r="W3036" i="1"/>
  <c r="R3036" i="1" s="1"/>
  <c r="Q3036" i="1" s="1"/>
  <c r="P3036" i="1" s="1"/>
  <c r="O3036" i="1" s="1"/>
  <c r="N3036" i="1" s="1"/>
  <c r="M3036" i="1" s="1"/>
  <c r="W2078" i="1"/>
  <c r="V2078" i="1" s="1"/>
  <c r="U2078" i="1" s="1"/>
  <c r="AA2075" i="1"/>
  <c r="W2075" i="1"/>
  <c r="V2075" i="1" s="1"/>
  <c r="U2075" i="1" s="1"/>
  <c r="W2073" i="1"/>
  <c r="V2073" i="1"/>
  <c r="U2073" i="1" s="1"/>
  <c r="W2071" i="1"/>
  <c r="V2071" i="1" s="1"/>
  <c r="U2071" i="1" s="1"/>
  <c r="AA2068" i="1"/>
  <c r="W2068" i="1"/>
  <c r="V2068" i="1" s="1"/>
  <c r="U2068" i="1" s="1"/>
  <c r="W2066" i="1"/>
  <c r="V2066" i="1"/>
  <c r="U2066" i="1" s="1"/>
  <c r="W2064" i="1"/>
  <c r="V2064" i="1" s="1"/>
  <c r="U2064" i="1" s="1"/>
  <c r="W2062" i="1"/>
  <c r="V2062" i="1"/>
  <c r="U2062" i="1" s="1"/>
  <c r="T2062" i="1"/>
  <c r="S2062" i="1" s="1"/>
  <c r="R2062" i="1" s="1"/>
  <c r="Q2062" i="1" s="1"/>
  <c r="P2062" i="1" s="1"/>
  <c r="O2062" i="1" s="1"/>
  <c r="N2062" i="1" s="1"/>
  <c r="M2062" i="1" s="1"/>
  <c r="L2062" i="1" s="1"/>
  <c r="K2062" i="1" s="1"/>
  <c r="C2062" i="1"/>
  <c r="W2060" i="1"/>
  <c r="V2060" i="1"/>
  <c r="U2060" i="1" s="1"/>
  <c r="T2060" i="1" s="1"/>
  <c r="S2060" i="1" s="1"/>
  <c r="R2060" i="1"/>
  <c r="Q2060" i="1" s="1"/>
  <c r="P2060" i="1" s="1"/>
  <c r="O2060" i="1" s="1"/>
  <c r="N2060" i="1" s="1"/>
  <c r="M2060" i="1" s="1"/>
  <c r="L2060" i="1" s="1"/>
  <c r="K2060" i="1" s="1"/>
  <c r="C2060" i="1"/>
  <c r="W2058" i="1"/>
  <c r="V2058" i="1"/>
  <c r="U2058" i="1" s="1"/>
  <c r="O2058" i="1" s="1"/>
  <c r="N2058" i="1" s="1"/>
  <c r="M2058" i="1" s="1"/>
  <c r="L2058" i="1"/>
  <c r="K2058" i="1" s="1"/>
  <c r="C2058" i="1"/>
  <c r="AA2055" i="1"/>
  <c r="AA2052" i="1"/>
  <c r="AA2051" i="1"/>
  <c r="AA2048" i="1"/>
  <c r="AA2047" i="1"/>
  <c r="AA2045" i="1"/>
  <c r="AA2044" i="1"/>
  <c r="AA2042" i="1"/>
  <c r="AA2041" i="1"/>
  <c r="AA2040" i="1"/>
  <c r="AA2039" i="1"/>
  <c r="AA2038" i="1"/>
  <c r="C2038" i="1" s="1"/>
  <c r="W2038" i="1"/>
  <c r="V2038" i="1"/>
  <c r="U2038" i="1" s="1"/>
  <c r="O2038" i="1" s="1"/>
  <c r="P2038" i="1"/>
  <c r="N2038" i="1"/>
  <c r="M2038" i="1" s="1"/>
  <c r="L2038" i="1"/>
  <c r="K2038" i="1" s="1"/>
  <c r="W2036" i="1"/>
  <c r="V2036" i="1"/>
  <c r="U2036" i="1" s="1"/>
  <c r="O2036" i="1" s="1"/>
  <c r="N2036" i="1" s="1"/>
  <c r="M2036" i="1" s="1"/>
  <c r="L2036" i="1" s="1"/>
  <c r="K2036" i="1" s="1"/>
  <c r="P2036" i="1"/>
  <c r="C2036" i="1"/>
  <c r="W2035" i="1"/>
  <c r="V2035" i="1"/>
  <c r="U2035" i="1" s="1"/>
  <c r="O2035" i="1" s="1"/>
  <c r="P2035" i="1"/>
  <c r="N2035" i="1"/>
  <c r="M2035" i="1" s="1"/>
  <c r="L2035" i="1"/>
  <c r="K2035" i="1" s="1"/>
  <c r="W2033" i="1"/>
  <c r="V2033" i="1" s="1"/>
  <c r="U2033" i="1"/>
  <c r="P2033" i="1" s="1"/>
  <c r="C2033" i="1"/>
  <c r="AA2029" i="1"/>
  <c r="C2029" i="1" s="1"/>
  <c r="W2029" i="1"/>
  <c r="V2029" i="1"/>
  <c r="U2029" i="1" s="1"/>
  <c r="O2029" i="1" s="1"/>
  <c r="P2029" i="1"/>
  <c r="N2029" i="1"/>
  <c r="M2029" i="1" s="1"/>
  <c r="L2029" i="1"/>
  <c r="K2029" i="1" s="1"/>
  <c r="W2027" i="1"/>
  <c r="V2027" i="1"/>
  <c r="U2027" i="1" s="1"/>
  <c r="O2027" i="1" s="1"/>
  <c r="N2027" i="1" s="1"/>
  <c r="M2027" i="1" s="1"/>
  <c r="L2027" i="1" s="1"/>
  <c r="K2027" i="1" s="1"/>
  <c r="P2027" i="1"/>
  <c r="C2027" i="1"/>
  <c r="AA2024" i="1"/>
  <c r="W2024" i="1"/>
  <c r="V2024" i="1" s="1"/>
  <c r="U2024" i="1"/>
  <c r="AA2020" i="1"/>
  <c r="W2020" i="1"/>
  <c r="V2020" i="1" s="1"/>
  <c r="U2020" i="1" s="1"/>
  <c r="C2020" i="1"/>
  <c r="W2018" i="1"/>
  <c r="V2018" i="1" s="1"/>
  <c r="U2018" i="1" s="1"/>
  <c r="W2017" i="1"/>
  <c r="V2017" i="1"/>
  <c r="U2017" i="1" s="1"/>
  <c r="O2017" i="1" s="1"/>
  <c r="N2017" i="1"/>
  <c r="M2017" i="1" s="1"/>
  <c r="L2017" i="1" s="1"/>
  <c r="K2017" i="1" s="1"/>
  <c r="W2015" i="1"/>
  <c r="V2015" i="1" s="1"/>
  <c r="U2015" i="1" s="1"/>
  <c r="W2013" i="1"/>
  <c r="V2013" i="1"/>
  <c r="U2013" i="1" s="1"/>
  <c r="O2013" i="1" s="1"/>
  <c r="N2013" i="1" s="1"/>
  <c r="M2013" i="1" s="1"/>
  <c r="L2013" i="1" s="1"/>
  <c r="K2013" i="1" s="1"/>
  <c r="W2011" i="1"/>
  <c r="V2011" i="1" s="1"/>
  <c r="U2011" i="1" s="1"/>
  <c r="W2009" i="1"/>
  <c r="V2009" i="1"/>
  <c r="U2009" i="1" s="1"/>
  <c r="O2009" i="1" s="1"/>
  <c r="N2009" i="1"/>
  <c r="M2009" i="1" s="1"/>
  <c r="L2009" i="1" s="1"/>
  <c r="K2009" i="1" s="1"/>
  <c r="W2007" i="1"/>
  <c r="V2007" i="1" s="1"/>
  <c r="U2007" i="1" s="1"/>
  <c r="AA2003" i="1"/>
  <c r="AA2081" i="1" s="1"/>
  <c r="W2003" i="1"/>
  <c r="V2003" i="1" s="1"/>
  <c r="U2003" i="1" s="1"/>
  <c r="W2001" i="1"/>
  <c r="V2001" i="1"/>
  <c r="U2001" i="1" s="1"/>
  <c r="O2001" i="1" s="1"/>
  <c r="N2001" i="1"/>
  <c r="M2001" i="1" s="1"/>
  <c r="L2001" i="1" s="1"/>
  <c r="K2001" i="1" s="1"/>
  <c r="W1999" i="1"/>
  <c r="V1999" i="1" s="1"/>
  <c r="U1999" i="1" s="1"/>
  <c r="W1997" i="1"/>
  <c r="V1997" i="1"/>
  <c r="U1997" i="1" s="1"/>
  <c r="O1997" i="1" s="1"/>
  <c r="N1997" i="1" s="1"/>
  <c r="M1997" i="1" s="1"/>
  <c r="L1997" i="1" s="1"/>
  <c r="K1997" i="1" s="1"/>
  <c r="W1995" i="1"/>
  <c r="V1995" i="1" s="1"/>
  <c r="U1995" i="1" s="1"/>
  <c r="W1993" i="1"/>
  <c r="V1993" i="1"/>
  <c r="U1993" i="1" s="1"/>
  <c r="O1993" i="1" s="1"/>
  <c r="N1993" i="1"/>
  <c r="M1993" i="1" s="1"/>
  <c r="L1993" i="1" s="1"/>
  <c r="K1993" i="1" s="1"/>
  <c r="W1991" i="1"/>
  <c r="V1991" i="1" s="1"/>
  <c r="U1991" i="1" s="1"/>
  <c r="W1961" i="1"/>
  <c r="V1961" i="1" s="1"/>
  <c r="U1961" i="1" s="1"/>
  <c r="C1961" i="1"/>
  <c r="W1955" i="1"/>
  <c r="V1955" i="1" s="1"/>
  <c r="U1955" i="1" s="1"/>
  <c r="C1955" i="1"/>
  <c r="B1955" i="1"/>
  <c r="W1951" i="1"/>
  <c r="V1951" i="1"/>
  <c r="U1951" i="1" s="1"/>
  <c r="C1951" i="1"/>
  <c r="W1947" i="1"/>
  <c r="V1947" i="1"/>
  <c r="U1947" i="1" s="1"/>
  <c r="C1947" i="1"/>
  <c r="W1936" i="1"/>
  <c r="V1936" i="1"/>
  <c r="U1936" i="1" s="1"/>
  <c r="C1936" i="1"/>
  <c r="W1931" i="1"/>
  <c r="V1931" i="1"/>
  <c r="U1931" i="1" s="1"/>
  <c r="C1931" i="1"/>
  <c r="W1922" i="1"/>
  <c r="V1922" i="1"/>
  <c r="U1922" i="1" s="1"/>
  <c r="C1922" i="1"/>
  <c r="W1920" i="1"/>
  <c r="V1920" i="1"/>
  <c r="U1920" i="1" s="1"/>
  <c r="C1920" i="1"/>
  <c r="W1918" i="1"/>
  <c r="V1918" i="1"/>
  <c r="U1918" i="1" s="1"/>
  <c r="C1918" i="1"/>
  <c r="W1912" i="1"/>
  <c r="V1912" i="1"/>
  <c r="U1912" i="1" s="1"/>
  <c r="C1912" i="1"/>
  <c r="W1910" i="1"/>
  <c r="V1910" i="1"/>
  <c r="U1910" i="1" s="1"/>
  <c r="O1910" i="1" s="1"/>
  <c r="N1910" i="1" s="1"/>
  <c r="M1910" i="1" s="1"/>
  <c r="L1910" i="1" s="1"/>
  <c r="K1910" i="1" s="1"/>
  <c r="P1910" i="1"/>
  <c r="C1910" i="1"/>
  <c r="W1908" i="1"/>
  <c r="V1908" i="1"/>
  <c r="U1908" i="1" s="1"/>
  <c r="C1908" i="1"/>
  <c r="W1906" i="1"/>
  <c r="V1906" i="1"/>
  <c r="U1906" i="1" s="1"/>
  <c r="W1904" i="1"/>
  <c r="V1904" i="1" s="1"/>
  <c r="U1904" i="1" s="1"/>
  <c r="P1904" i="1" s="1"/>
  <c r="O1904" i="1"/>
  <c r="N1904" i="1" s="1"/>
  <c r="M1904" i="1" s="1"/>
  <c r="L1904" i="1" s="1"/>
  <c r="K1904" i="1" s="1"/>
  <c r="C1904" i="1"/>
  <c r="W1902" i="1"/>
  <c r="V1902" i="1" s="1"/>
  <c r="U1902" i="1"/>
  <c r="C1902" i="1"/>
  <c r="W1900" i="1"/>
  <c r="V1900" i="1" s="1"/>
  <c r="U1900" i="1" s="1"/>
  <c r="P1900" i="1" s="1"/>
  <c r="O1900" i="1"/>
  <c r="N1900" i="1" s="1"/>
  <c r="M1900" i="1" s="1"/>
  <c r="L1900" i="1" s="1"/>
  <c r="K1900" i="1" s="1"/>
  <c r="C1900" i="1"/>
  <c r="W1898" i="1"/>
  <c r="V1898" i="1" s="1"/>
  <c r="U1898" i="1"/>
  <c r="C1898" i="1"/>
  <c r="AA1896" i="1"/>
  <c r="C1896" i="1" s="1"/>
  <c r="W1896" i="1"/>
  <c r="V1896" i="1"/>
  <c r="U1896" i="1" s="1"/>
  <c r="O1896" i="1" s="1"/>
  <c r="N1896" i="1" s="1"/>
  <c r="M1896" i="1" s="1"/>
  <c r="P1896" i="1"/>
  <c r="L1896" i="1"/>
  <c r="K1896" i="1" s="1"/>
  <c r="W1893" i="1"/>
  <c r="V1893" i="1"/>
  <c r="U1893" i="1" s="1"/>
  <c r="C1893" i="1"/>
  <c r="W1891" i="1"/>
  <c r="V1891" i="1"/>
  <c r="U1891" i="1" s="1"/>
  <c r="O1891" i="1" s="1"/>
  <c r="N1891" i="1" s="1"/>
  <c r="M1891" i="1" s="1"/>
  <c r="P1891" i="1"/>
  <c r="L1891" i="1"/>
  <c r="K1891" i="1" s="1"/>
  <c r="C1891" i="1"/>
  <c r="AA1889" i="1"/>
  <c r="AA1965" i="1" s="1"/>
  <c r="W1889" i="1"/>
  <c r="V1889" i="1" s="1"/>
  <c r="U1889" i="1" s="1"/>
  <c r="P1889" i="1" s="1"/>
  <c r="W1884" i="1"/>
  <c r="V1884" i="1" s="1"/>
  <c r="U1884" i="1"/>
  <c r="P1884" i="1" s="1"/>
  <c r="C1884" i="1"/>
  <c r="W1882" i="1"/>
  <c r="V1882" i="1" s="1"/>
  <c r="U1882" i="1"/>
  <c r="P1882" i="1" s="1"/>
  <c r="C1882" i="1"/>
  <c r="W1876" i="1"/>
  <c r="V1876" i="1" s="1"/>
  <c r="U1876" i="1"/>
  <c r="P1876" i="1" s="1"/>
  <c r="C1876" i="1"/>
  <c r="W1867" i="1"/>
  <c r="V1867" i="1" s="1"/>
  <c r="U1867" i="1"/>
  <c r="P1867" i="1" s="1"/>
  <c r="C1867" i="1"/>
  <c r="W1865" i="1"/>
  <c r="V1865" i="1" s="1"/>
  <c r="U1865" i="1"/>
  <c r="P1865" i="1" s="1"/>
  <c r="C1865" i="1"/>
  <c r="AA1839" i="1"/>
  <c r="AA1847" i="1" s="1"/>
  <c r="W1833" i="1"/>
  <c r="V1833" i="1"/>
  <c r="U1833" i="1" s="1"/>
  <c r="C1833" i="1"/>
  <c r="W1832" i="1"/>
  <c r="V1832" i="1"/>
  <c r="U1832" i="1" s="1"/>
  <c r="W1831" i="1"/>
  <c r="V1831" i="1" s="1"/>
  <c r="U1831" i="1" s="1"/>
  <c r="C1830" i="1"/>
  <c r="C1829" i="1"/>
  <c r="W1827" i="1"/>
  <c r="V1827" i="1"/>
  <c r="U1827" i="1"/>
  <c r="C1827" i="1"/>
  <c r="W1826" i="1"/>
  <c r="V1826" i="1"/>
  <c r="U1826" i="1"/>
  <c r="C1826" i="1"/>
  <c r="W1825" i="1"/>
  <c r="V1825" i="1"/>
  <c r="U1825" i="1"/>
  <c r="C1825" i="1"/>
  <c r="W1824" i="1"/>
  <c r="V1824" i="1"/>
  <c r="U1824" i="1"/>
  <c r="C1824" i="1"/>
  <c r="W1823" i="1"/>
  <c r="V1823" i="1"/>
  <c r="U1823" i="1"/>
  <c r="C1823" i="1"/>
  <c r="W1822" i="1"/>
  <c r="V1822" i="1"/>
  <c r="U1822" i="1"/>
  <c r="C1822" i="1"/>
  <c r="W1821" i="1"/>
  <c r="V1821" i="1"/>
  <c r="U1821" i="1"/>
  <c r="C1821" i="1"/>
  <c r="W1820" i="1"/>
  <c r="V1820" i="1"/>
  <c r="U1820" i="1"/>
  <c r="C1820" i="1"/>
  <c r="W1819" i="1"/>
  <c r="V1819" i="1"/>
  <c r="U1819" i="1"/>
  <c r="C1819" i="1"/>
  <c r="W1818" i="1"/>
  <c r="V1818" i="1"/>
  <c r="U1818" i="1"/>
  <c r="C1818" i="1"/>
  <c r="W1817" i="1"/>
  <c r="V1817" i="1"/>
  <c r="U1817" i="1"/>
  <c r="C1817" i="1"/>
  <c r="W1816" i="1"/>
  <c r="V1816" i="1"/>
  <c r="U1816" i="1"/>
  <c r="C1816" i="1"/>
  <c r="W1815" i="1"/>
  <c r="V1815" i="1"/>
  <c r="U1815" i="1"/>
  <c r="C1815" i="1"/>
  <c r="W1814" i="1"/>
  <c r="V1814" i="1"/>
  <c r="U1814" i="1"/>
  <c r="C1814" i="1"/>
  <c r="W1813" i="1"/>
  <c r="V1813" i="1"/>
  <c r="U1813" i="1"/>
  <c r="C1813" i="1"/>
  <c r="W1812" i="1"/>
  <c r="V1812" i="1"/>
  <c r="U1812" i="1"/>
  <c r="C1812" i="1"/>
  <c r="W1811" i="1"/>
  <c r="V1811" i="1"/>
  <c r="U1811" i="1"/>
  <c r="C1811" i="1"/>
  <c r="W1810" i="1"/>
  <c r="V1810" i="1"/>
  <c r="U1810" i="1"/>
  <c r="C1810" i="1"/>
  <c r="W1809" i="1"/>
  <c r="V1809" i="1"/>
  <c r="U1809" i="1"/>
  <c r="C1809" i="1"/>
  <c r="W1808" i="1"/>
  <c r="V1808" i="1"/>
  <c r="U1808" i="1"/>
  <c r="C1808" i="1"/>
  <c r="W1807" i="1"/>
  <c r="V1807" i="1"/>
  <c r="U1807" i="1"/>
  <c r="C1807" i="1"/>
  <c r="W1806" i="1"/>
  <c r="V1806" i="1"/>
  <c r="U1806" i="1"/>
  <c r="C1806" i="1"/>
  <c r="W1805" i="1"/>
  <c r="V1805" i="1"/>
  <c r="U1805" i="1"/>
  <c r="C1805" i="1"/>
  <c r="W1804" i="1"/>
  <c r="V1804" i="1"/>
  <c r="U1804" i="1"/>
  <c r="C1804" i="1"/>
  <c r="W1803" i="1"/>
  <c r="V1803" i="1"/>
  <c r="U1803" i="1"/>
  <c r="C1803" i="1"/>
  <c r="W1802" i="1"/>
  <c r="V1802" i="1"/>
  <c r="U1802" i="1"/>
  <c r="C1802" i="1"/>
  <c r="W1801" i="1"/>
  <c r="V1801" i="1"/>
  <c r="U1801" i="1"/>
  <c r="C1801" i="1"/>
  <c r="W1800" i="1"/>
  <c r="V1800" i="1"/>
  <c r="U1800" i="1"/>
  <c r="C1800" i="1"/>
  <c r="W1799" i="1"/>
  <c r="V1799" i="1"/>
  <c r="U1799" i="1"/>
  <c r="C1799" i="1"/>
  <c r="W1798" i="1"/>
  <c r="V1798" i="1"/>
  <c r="U1798" i="1"/>
  <c r="C1798" i="1"/>
  <c r="W1797" i="1"/>
  <c r="V1797" i="1"/>
  <c r="U1797" i="1"/>
  <c r="C1797" i="1"/>
  <c r="W1796" i="1"/>
  <c r="V1796" i="1"/>
  <c r="U1796" i="1"/>
  <c r="C1796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3" i="1"/>
  <c r="C1770" i="1"/>
  <c r="C1769" i="1"/>
  <c r="C1768" i="1"/>
  <c r="C1766" i="1"/>
  <c r="C1765" i="1"/>
  <c r="C1763" i="1"/>
  <c r="C1762" i="1"/>
  <c r="J3031" i="1" l="1"/>
  <c r="I3031" i="1"/>
  <c r="J3033" i="1"/>
  <c r="I3033" i="1"/>
  <c r="K3032" i="1"/>
  <c r="L3032" i="1"/>
  <c r="K3030" i="1"/>
  <c r="L3030" i="1"/>
  <c r="P2007" i="1"/>
  <c r="O2007" i="1"/>
  <c r="N2007" i="1" s="1"/>
  <c r="M2007" i="1" s="1"/>
  <c r="L2007" i="1" s="1"/>
  <c r="K2007" i="1" s="1"/>
  <c r="P2011" i="1"/>
  <c r="O2011" i="1"/>
  <c r="N2011" i="1" s="1"/>
  <c r="M2011" i="1" s="1"/>
  <c r="L2011" i="1" s="1"/>
  <c r="K2011" i="1" s="1"/>
  <c r="P2020" i="1"/>
  <c r="O2020" i="1"/>
  <c r="N2020" i="1" s="1"/>
  <c r="M2020" i="1" s="1"/>
  <c r="L2020" i="1" s="1"/>
  <c r="K2020" i="1" s="1"/>
  <c r="P1999" i="1"/>
  <c r="O1999" i="1"/>
  <c r="N1999" i="1" s="1"/>
  <c r="M1999" i="1" s="1"/>
  <c r="L1999" i="1" s="1"/>
  <c r="K1999" i="1" s="1"/>
  <c r="P2003" i="1"/>
  <c r="O2003" i="1"/>
  <c r="N2003" i="1" s="1"/>
  <c r="M2003" i="1" s="1"/>
  <c r="L2003" i="1" s="1"/>
  <c r="K2003" i="1" s="1"/>
  <c r="P1991" i="1"/>
  <c r="O1991" i="1"/>
  <c r="N1991" i="1" s="1"/>
  <c r="M1991" i="1" s="1"/>
  <c r="L1991" i="1" s="1"/>
  <c r="K1991" i="1" s="1"/>
  <c r="P1995" i="1"/>
  <c r="O1995" i="1"/>
  <c r="N1995" i="1" s="1"/>
  <c r="M1995" i="1" s="1"/>
  <c r="L1995" i="1" s="1"/>
  <c r="K1995" i="1" s="1"/>
  <c r="P2015" i="1"/>
  <c r="O2015" i="1"/>
  <c r="N2015" i="1" s="1"/>
  <c r="M2015" i="1" s="1"/>
  <c r="L2015" i="1" s="1"/>
  <c r="K2015" i="1" s="1"/>
  <c r="P2018" i="1"/>
  <c r="O2018" i="1"/>
  <c r="N2018" i="1" s="1"/>
  <c r="M2018" i="1" s="1"/>
  <c r="L2018" i="1" s="1"/>
  <c r="K2018" i="1" s="1"/>
  <c r="P2068" i="1"/>
  <c r="O2068" i="1"/>
  <c r="N2068" i="1" s="1"/>
  <c r="M2068" i="1" s="1"/>
  <c r="L2068" i="1" s="1"/>
  <c r="K2068" i="1" s="1"/>
  <c r="P1997" i="1"/>
  <c r="P2013" i="1"/>
  <c r="O2033" i="1"/>
  <c r="N2033" i="1" s="1"/>
  <c r="M2033" i="1" s="1"/>
  <c r="L2033" i="1" s="1"/>
  <c r="K2033" i="1" s="1"/>
  <c r="P2064" i="1"/>
  <c r="O2064" i="1"/>
  <c r="N2064" i="1" s="1"/>
  <c r="M2064" i="1" s="1"/>
  <c r="L2064" i="1" s="1"/>
  <c r="K2064" i="1" s="1"/>
  <c r="P2075" i="1"/>
  <c r="O2075" i="1"/>
  <c r="N2075" i="1" s="1"/>
  <c r="M2075" i="1" s="1"/>
  <c r="L2075" i="1" s="1"/>
  <c r="K2075" i="1" s="1"/>
  <c r="O2066" i="1"/>
  <c r="N2066" i="1" s="1"/>
  <c r="M2066" i="1" s="1"/>
  <c r="L2066" i="1" s="1"/>
  <c r="K2066" i="1" s="1"/>
  <c r="P2066" i="1"/>
  <c r="P2071" i="1"/>
  <c r="O2071" i="1"/>
  <c r="N2071" i="1" s="1"/>
  <c r="M2071" i="1" s="1"/>
  <c r="L2071" i="1" s="1"/>
  <c r="K2071" i="1" s="1"/>
  <c r="P1993" i="1"/>
  <c r="P2001" i="1"/>
  <c r="P2009" i="1"/>
  <c r="P2017" i="1"/>
  <c r="P2058" i="1"/>
  <c r="O2073" i="1"/>
  <c r="N2073" i="1" s="1"/>
  <c r="M2073" i="1" s="1"/>
  <c r="L2073" i="1" s="1"/>
  <c r="K2073" i="1" s="1"/>
  <c r="P2073" i="1"/>
  <c r="P2078" i="1"/>
  <c r="O2078" i="1"/>
  <c r="N2078" i="1" s="1"/>
  <c r="M2078" i="1" s="1"/>
  <c r="L2078" i="1" s="1"/>
  <c r="K2078" i="1" s="1"/>
  <c r="O1908" i="1"/>
  <c r="N1908" i="1" s="1"/>
  <c r="M1908" i="1" s="1"/>
  <c r="L1908" i="1" s="1"/>
  <c r="K1908" i="1" s="1"/>
  <c r="P1908" i="1"/>
  <c r="O1912" i="1"/>
  <c r="N1912" i="1" s="1"/>
  <c r="M1912" i="1" s="1"/>
  <c r="L1912" i="1" s="1"/>
  <c r="K1912" i="1" s="1"/>
  <c r="P1912" i="1"/>
  <c r="O1931" i="1"/>
  <c r="N1931" i="1" s="1"/>
  <c r="M1931" i="1" s="1"/>
  <c r="L1931" i="1" s="1"/>
  <c r="K1931" i="1" s="1"/>
  <c r="P1931" i="1"/>
  <c r="O1867" i="1"/>
  <c r="N1867" i="1" s="1"/>
  <c r="M1867" i="1" s="1"/>
  <c r="L1867" i="1" s="1"/>
  <c r="K1867" i="1" s="1"/>
  <c r="O1882" i="1"/>
  <c r="N1882" i="1" s="1"/>
  <c r="M1882" i="1" s="1"/>
  <c r="L1882" i="1" s="1"/>
  <c r="K1882" i="1" s="1"/>
  <c r="O1893" i="1"/>
  <c r="N1893" i="1" s="1"/>
  <c r="M1893" i="1" s="1"/>
  <c r="L1893" i="1" s="1"/>
  <c r="K1893" i="1" s="1"/>
  <c r="P1893" i="1"/>
  <c r="P1922" i="1"/>
  <c r="O1922" i="1"/>
  <c r="N1922" i="1" s="1"/>
  <c r="M1922" i="1" s="1"/>
  <c r="L1922" i="1" s="1"/>
  <c r="K1922" i="1" s="1"/>
  <c r="P1951" i="1"/>
  <c r="O1951" i="1"/>
  <c r="N1951" i="1" s="1"/>
  <c r="M1951" i="1" s="1"/>
  <c r="L1951" i="1" s="1"/>
  <c r="K1951" i="1" s="1"/>
  <c r="P1955" i="1"/>
  <c r="O1955" i="1"/>
  <c r="N1955" i="1" s="1"/>
  <c r="M1955" i="1" s="1"/>
  <c r="L1955" i="1" s="1"/>
  <c r="K1955" i="1" s="1"/>
  <c r="P1898" i="1"/>
  <c r="O1898" i="1"/>
  <c r="N1898" i="1" s="1"/>
  <c r="M1898" i="1" s="1"/>
  <c r="L1898" i="1" s="1"/>
  <c r="K1898" i="1" s="1"/>
  <c r="P1902" i="1"/>
  <c r="O1902" i="1"/>
  <c r="N1902" i="1" s="1"/>
  <c r="M1902" i="1" s="1"/>
  <c r="L1902" i="1" s="1"/>
  <c r="K1902" i="1" s="1"/>
  <c r="O1920" i="1"/>
  <c r="N1920" i="1" s="1"/>
  <c r="M1920" i="1" s="1"/>
  <c r="L1920" i="1" s="1"/>
  <c r="K1920" i="1" s="1"/>
  <c r="P1920" i="1"/>
  <c r="O1947" i="1"/>
  <c r="N1947" i="1" s="1"/>
  <c r="M1947" i="1" s="1"/>
  <c r="L1947" i="1" s="1"/>
  <c r="K1947" i="1" s="1"/>
  <c r="P1947" i="1"/>
  <c r="O1865" i="1"/>
  <c r="N1865" i="1" s="1"/>
  <c r="M1865" i="1" s="1"/>
  <c r="L1865" i="1" s="1"/>
  <c r="K1865" i="1" s="1"/>
  <c r="O1876" i="1"/>
  <c r="N1876" i="1" s="1"/>
  <c r="M1876" i="1" s="1"/>
  <c r="L1876" i="1" s="1"/>
  <c r="K1876" i="1" s="1"/>
  <c r="O1884" i="1"/>
  <c r="N1884" i="1" s="1"/>
  <c r="M1884" i="1" s="1"/>
  <c r="L1884" i="1" s="1"/>
  <c r="K1884" i="1" s="1"/>
  <c r="O1889" i="1"/>
  <c r="N1889" i="1" s="1"/>
  <c r="M1889" i="1" s="1"/>
  <c r="L1889" i="1" s="1"/>
  <c r="K1889" i="1" s="1"/>
  <c r="P1918" i="1"/>
  <c r="O1918" i="1"/>
  <c r="N1918" i="1" s="1"/>
  <c r="M1918" i="1" s="1"/>
  <c r="L1918" i="1" s="1"/>
  <c r="K1918" i="1" s="1"/>
  <c r="P1936" i="1"/>
  <c r="O1936" i="1"/>
  <c r="N1936" i="1" s="1"/>
  <c r="M1936" i="1" s="1"/>
  <c r="L1936" i="1" s="1"/>
  <c r="K1936" i="1" s="1"/>
  <c r="P1961" i="1"/>
  <c r="O1961" i="1"/>
  <c r="N1961" i="1" s="1"/>
  <c r="M1961" i="1" s="1"/>
  <c r="L1961" i="1" s="1"/>
  <c r="K1961" i="1" s="1"/>
  <c r="C1889" i="1"/>
  <c r="I3030" i="1" l="1"/>
  <c r="J3030" i="1"/>
  <c r="I3032" i="1"/>
  <c r="J3032" i="1"/>
  <c r="AB1736" i="1"/>
  <c r="AA1736" i="1"/>
  <c r="AB1735" i="1"/>
  <c r="AA1735" i="1"/>
  <c r="W1693" i="1"/>
  <c r="V1693" i="1"/>
  <c r="U1693" i="1" s="1"/>
  <c r="W1689" i="1"/>
  <c r="V1689" i="1" s="1"/>
  <c r="U1689" i="1" s="1"/>
  <c r="W1686" i="1"/>
  <c r="V1686" i="1"/>
  <c r="U1686" i="1" s="1"/>
  <c r="W1671" i="1"/>
  <c r="V1671" i="1" s="1"/>
  <c r="U1671" i="1" s="1"/>
  <c r="W1669" i="1"/>
  <c r="V1669" i="1"/>
  <c r="U1669" i="1" s="1"/>
  <c r="W1665" i="1"/>
  <c r="V1665" i="1" s="1"/>
  <c r="U1665" i="1" s="1"/>
  <c r="W1653" i="1"/>
  <c r="V1653" i="1"/>
  <c r="U1653" i="1" s="1"/>
  <c r="O1671" i="1" l="1"/>
  <c r="N1671" i="1" s="1"/>
  <c r="M1671" i="1" s="1"/>
  <c r="L1671" i="1" s="1"/>
  <c r="K1671" i="1" s="1"/>
  <c r="P1671" i="1"/>
  <c r="O1669" i="1"/>
  <c r="N1669" i="1" s="1"/>
  <c r="M1669" i="1" s="1"/>
  <c r="L1669" i="1" s="1"/>
  <c r="K1669" i="1" s="1"/>
  <c r="P1669" i="1"/>
  <c r="O1653" i="1"/>
  <c r="N1653" i="1" s="1"/>
  <c r="M1653" i="1" s="1"/>
  <c r="L1653" i="1" s="1"/>
  <c r="K1653" i="1" s="1"/>
  <c r="P1653" i="1"/>
  <c r="P1689" i="1"/>
  <c r="O1689" i="1"/>
  <c r="N1689" i="1" s="1"/>
  <c r="M1689" i="1" s="1"/>
  <c r="L1689" i="1" s="1"/>
  <c r="K1689" i="1" s="1"/>
  <c r="O1693" i="1"/>
  <c r="N1693" i="1" s="1"/>
  <c r="M1693" i="1" s="1"/>
  <c r="L1693" i="1" s="1"/>
  <c r="K1693" i="1" s="1"/>
  <c r="P1693" i="1"/>
  <c r="P1686" i="1"/>
  <c r="O1686" i="1"/>
  <c r="N1686" i="1" s="1"/>
  <c r="M1686" i="1" s="1"/>
  <c r="L1686" i="1" s="1"/>
  <c r="K1686" i="1" s="1"/>
  <c r="W1630" i="1"/>
  <c r="V1630" i="1" s="1"/>
  <c r="U1630" i="1" s="1"/>
  <c r="T1630" i="1" s="1"/>
  <c r="S1630" i="1" s="1"/>
  <c r="R1630" i="1" s="1"/>
  <c r="Q1630" i="1" s="1"/>
  <c r="P1630" i="1" s="1"/>
  <c r="O1630" i="1" s="1"/>
  <c r="N1630" i="1" s="1"/>
  <c r="M1630" i="1" s="1"/>
  <c r="L1630" i="1" s="1"/>
  <c r="K1630" i="1" s="1"/>
  <c r="J1630" i="1"/>
  <c r="I1630" i="1"/>
  <c r="H1630" i="1"/>
  <c r="G1630" i="1"/>
  <c r="C1630" i="1"/>
  <c r="W1629" i="1"/>
  <c r="V1629" i="1" s="1"/>
  <c r="U1629" i="1" s="1"/>
  <c r="T1629" i="1"/>
  <c r="S1629" i="1" s="1"/>
  <c r="R1629" i="1" s="1"/>
  <c r="Q1629" i="1" s="1"/>
  <c r="P1629" i="1" s="1"/>
  <c r="O1629" i="1" s="1"/>
  <c r="N1629" i="1" s="1"/>
  <c r="M1629" i="1" s="1"/>
  <c r="L1629" i="1" s="1"/>
  <c r="K1629" i="1" s="1"/>
  <c r="I1629" i="1"/>
  <c r="H1629" i="1"/>
  <c r="C1629" i="1"/>
  <c r="AA1628" i="1"/>
  <c r="W1627" i="1"/>
  <c r="V1627" i="1" s="1"/>
  <c r="U1627" i="1" s="1"/>
  <c r="T1627" i="1" s="1"/>
  <c r="S1627" i="1" s="1"/>
  <c r="R1627" i="1" s="1"/>
  <c r="Q1627" i="1" s="1"/>
  <c r="P1627" i="1" s="1"/>
  <c r="O1627" i="1" s="1"/>
  <c r="N1627" i="1" s="1"/>
  <c r="M1627" i="1" s="1"/>
  <c r="L1627" i="1" s="1"/>
  <c r="K1627" i="1" s="1"/>
  <c r="C1627" i="1"/>
  <c r="W1626" i="1"/>
  <c r="V1626" i="1"/>
  <c r="U1626" i="1" s="1"/>
  <c r="J1626" i="1"/>
  <c r="I1626" i="1"/>
  <c r="H1626" i="1"/>
  <c r="G1626" i="1"/>
  <c r="W1625" i="1"/>
  <c r="V1625" i="1" s="1"/>
  <c r="U1625" i="1" s="1"/>
  <c r="W1624" i="1"/>
  <c r="V1624" i="1" s="1"/>
  <c r="U1624" i="1" s="1"/>
  <c r="T1624" i="1" s="1"/>
  <c r="S1624" i="1" s="1"/>
  <c r="R1624" i="1" s="1"/>
  <c r="Q1624" i="1" s="1"/>
  <c r="P1624" i="1" s="1"/>
  <c r="O1624" i="1" s="1"/>
  <c r="N1624" i="1" s="1"/>
  <c r="M1624" i="1" s="1"/>
  <c r="L1624" i="1" s="1"/>
  <c r="K1624" i="1" s="1"/>
  <c r="G1624" i="1"/>
  <c r="C1624" i="1"/>
  <c r="W1623" i="1"/>
  <c r="V1623" i="1"/>
  <c r="U1623" i="1"/>
  <c r="T1623" i="1" s="1"/>
  <c r="S1623" i="1" s="1"/>
  <c r="R1623" i="1"/>
  <c r="Q1623" i="1"/>
  <c r="P1623" i="1" s="1"/>
  <c r="O1623" i="1" s="1"/>
  <c r="N1623" i="1" s="1"/>
  <c r="M1623" i="1" s="1"/>
  <c r="L1623" i="1" s="1"/>
  <c r="K1623" i="1" s="1"/>
  <c r="J1623" i="1"/>
  <c r="I1623" i="1"/>
  <c r="C1623" i="1"/>
  <c r="W1622" i="1"/>
  <c r="V1622" i="1" s="1"/>
  <c r="U1622" i="1" s="1"/>
  <c r="T1622" i="1" s="1"/>
  <c r="S1622" i="1" s="1"/>
  <c r="R1622" i="1" s="1"/>
  <c r="Q1622" i="1" s="1"/>
  <c r="P1622" i="1" s="1"/>
  <c r="O1622" i="1" s="1"/>
  <c r="N1622" i="1" s="1"/>
  <c r="M1622" i="1" s="1"/>
  <c r="L1622" i="1" s="1"/>
  <c r="K1622" i="1" s="1"/>
  <c r="C1622" i="1"/>
  <c r="W1621" i="1"/>
  <c r="V1621" i="1"/>
  <c r="U1621" i="1" s="1"/>
  <c r="W1620" i="1"/>
  <c r="V1620" i="1" s="1"/>
  <c r="U1620" i="1"/>
  <c r="A1620" i="1"/>
  <c r="AB1619" i="1"/>
  <c r="AA1619" i="1"/>
  <c r="W1618" i="1"/>
  <c r="V1618" i="1" s="1"/>
  <c r="U1618" i="1" s="1"/>
  <c r="T1618" i="1" s="1"/>
  <c r="S1618" i="1" s="1"/>
  <c r="R1618" i="1" s="1"/>
  <c r="Q1618" i="1" s="1"/>
  <c r="P1618" i="1" s="1"/>
  <c r="O1618" i="1" s="1"/>
  <c r="N1618" i="1" s="1"/>
  <c r="M1618" i="1" s="1"/>
  <c r="L1618" i="1" s="1"/>
  <c r="K1618" i="1" s="1"/>
  <c r="G1618" i="1"/>
  <c r="C1618" i="1"/>
  <c r="W1617" i="1"/>
  <c r="V1617" i="1"/>
  <c r="U1617" i="1"/>
  <c r="T1617" i="1" s="1"/>
  <c r="S1617" i="1" s="1"/>
  <c r="R1617" i="1"/>
  <c r="Q1617" i="1"/>
  <c r="P1617" i="1" s="1"/>
  <c r="O1617" i="1" s="1"/>
  <c r="N1617" i="1" s="1"/>
  <c r="M1617" i="1" s="1"/>
  <c r="L1617" i="1" s="1"/>
  <c r="K1617" i="1" s="1"/>
  <c r="C1617" i="1"/>
  <c r="W1616" i="1"/>
  <c r="V1616" i="1" s="1"/>
  <c r="U1616" i="1"/>
  <c r="T1616" i="1" s="1"/>
  <c r="S1616" i="1" s="1"/>
  <c r="R1616" i="1" s="1"/>
  <c r="Q1616" i="1"/>
  <c r="P1616" i="1" s="1"/>
  <c r="O1616" i="1" s="1"/>
  <c r="N1616" i="1" s="1"/>
  <c r="M1616" i="1" s="1"/>
  <c r="L1616" i="1" s="1"/>
  <c r="K1616" i="1" s="1"/>
  <c r="C1616" i="1"/>
  <c r="A1616" i="1"/>
  <c r="A1617" i="1" s="1"/>
  <c r="A1618" i="1" s="1"/>
  <c r="W1615" i="1"/>
  <c r="V1615" i="1" s="1"/>
  <c r="U1615" i="1" s="1"/>
  <c r="T1615" i="1" s="1"/>
  <c r="S1615" i="1" s="1"/>
  <c r="R1615" i="1" s="1"/>
  <c r="Q1615" i="1" s="1"/>
  <c r="P1615" i="1" s="1"/>
  <c r="O1615" i="1" s="1"/>
  <c r="N1615" i="1" s="1"/>
  <c r="M1615" i="1" s="1"/>
  <c r="L1615" i="1" s="1"/>
  <c r="K1615" i="1" s="1"/>
  <c r="C1615" i="1"/>
  <c r="A1615" i="1"/>
  <c r="W1614" i="1"/>
  <c r="V1614" i="1"/>
  <c r="U1614" i="1" s="1"/>
  <c r="T1614" i="1" s="1"/>
  <c r="S1614" i="1" s="1"/>
  <c r="R1614" i="1" s="1"/>
  <c r="Q1614" i="1" s="1"/>
  <c r="P1614" i="1" s="1"/>
  <c r="O1614" i="1" s="1"/>
  <c r="N1614" i="1" s="1"/>
  <c r="M1614" i="1" s="1"/>
  <c r="L1614" i="1" s="1"/>
  <c r="K1614" i="1" s="1"/>
  <c r="C1614" i="1"/>
  <c r="AB1613" i="1"/>
  <c r="AA1613" i="1"/>
  <c r="W1612" i="1"/>
  <c r="V1612" i="1" s="1"/>
  <c r="U1612" i="1" s="1"/>
  <c r="T1612" i="1" s="1"/>
  <c r="S1612" i="1" s="1"/>
  <c r="R1612" i="1" s="1"/>
  <c r="Q1612" i="1" s="1"/>
  <c r="P1612" i="1" s="1"/>
  <c r="O1612" i="1" s="1"/>
  <c r="N1612" i="1" s="1"/>
  <c r="M1612" i="1" s="1"/>
  <c r="L1612" i="1" s="1"/>
  <c r="K1612" i="1" s="1"/>
  <c r="J1612" i="1"/>
  <c r="I1612" i="1"/>
  <c r="H1612" i="1"/>
  <c r="G1612" i="1"/>
  <c r="C1612" i="1"/>
  <c r="W1611" i="1"/>
  <c r="V1611" i="1" s="1"/>
  <c r="U1611" i="1"/>
  <c r="J1611" i="1"/>
  <c r="I1611" i="1"/>
  <c r="H1611" i="1"/>
  <c r="G1611" i="1"/>
  <c r="W1610" i="1"/>
  <c r="V1610" i="1" s="1"/>
  <c r="U1610" i="1" s="1"/>
  <c r="T1610" i="1"/>
  <c r="S1610" i="1"/>
  <c r="R1610" i="1" s="1"/>
  <c r="Q1610" i="1" s="1"/>
  <c r="P1610" i="1"/>
  <c r="O1610" i="1" s="1"/>
  <c r="N1610" i="1" s="1"/>
  <c r="M1610" i="1" s="1"/>
  <c r="L1610" i="1" s="1"/>
  <c r="K1610" i="1" s="1"/>
  <c r="J1610" i="1"/>
  <c r="I1610" i="1"/>
  <c r="H1610" i="1"/>
  <c r="G1610" i="1"/>
  <c r="C1610" i="1"/>
  <c r="W1609" i="1"/>
  <c r="V1609" i="1"/>
  <c r="U1609" i="1" s="1"/>
  <c r="W1608" i="1"/>
  <c r="V1608" i="1" s="1"/>
  <c r="U1608" i="1" s="1"/>
  <c r="J1608" i="1"/>
  <c r="I1608" i="1"/>
  <c r="H1608" i="1"/>
  <c r="G1608" i="1"/>
  <c r="W1607" i="1"/>
  <c r="V1607" i="1" s="1"/>
  <c r="U1607" i="1" s="1"/>
  <c r="J1607" i="1"/>
  <c r="I1607" i="1"/>
  <c r="H1607" i="1"/>
  <c r="G1607" i="1"/>
  <c r="W1606" i="1"/>
  <c r="V1606" i="1" s="1"/>
  <c r="U1606" i="1" s="1"/>
  <c r="J1606" i="1"/>
  <c r="I1606" i="1"/>
  <c r="H1606" i="1"/>
  <c r="G1606" i="1"/>
  <c r="W1605" i="1"/>
  <c r="V1605" i="1"/>
  <c r="U1605" i="1" s="1"/>
  <c r="J1605" i="1"/>
  <c r="I1605" i="1"/>
  <c r="H1605" i="1"/>
  <c r="G1605" i="1"/>
  <c r="W1604" i="1"/>
  <c r="V1604" i="1" s="1"/>
  <c r="U1604" i="1" s="1"/>
  <c r="W1603" i="1"/>
  <c r="V1603" i="1" s="1"/>
  <c r="U1603" i="1" s="1"/>
  <c r="J1603" i="1"/>
  <c r="I1603" i="1"/>
  <c r="H1603" i="1"/>
  <c r="G1603" i="1"/>
  <c r="W1602" i="1"/>
  <c r="V1602" i="1" s="1"/>
  <c r="U1602" i="1" s="1"/>
  <c r="J1602" i="1"/>
  <c r="I1602" i="1"/>
  <c r="H1602" i="1"/>
  <c r="G1602" i="1"/>
  <c r="W1601" i="1"/>
  <c r="V1601" i="1"/>
  <c r="U1601" i="1"/>
  <c r="W1600" i="1"/>
  <c r="V1600" i="1" s="1"/>
  <c r="U1600" i="1" s="1"/>
  <c r="J1600" i="1"/>
  <c r="I1600" i="1"/>
  <c r="H1600" i="1"/>
  <c r="G1600" i="1"/>
  <c r="W1599" i="1"/>
  <c r="V1599" i="1" s="1"/>
  <c r="U1599" i="1" s="1"/>
  <c r="J1599" i="1"/>
  <c r="I1599" i="1"/>
  <c r="H1599" i="1"/>
  <c r="G1599" i="1"/>
  <c r="W1598" i="1"/>
  <c r="V1598" i="1"/>
  <c r="U1598" i="1" s="1"/>
  <c r="J1598" i="1"/>
  <c r="I1598" i="1"/>
  <c r="H1598" i="1"/>
  <c r="G1598" i="1"/>
  <c r="W1597" i="1"/>
  <c r="V1597" i="1"/>
  <c r="U1597" i="1"/>
  <c r="J1597" i="1"/>
  <c r="I1597" i="1"/>
  <c r="H1597" i="1"/>
  <c r="G1597" i="1"/>
  <c r="W1596" i="1"/>
  <c r="V1596" i="1" s="1"/>
  <c r="U1596" i="1" s="1"/>
  <c r="W1595" i="1"/>
  <c r="V1595" i="1" s="1"/>
  <c r="U1595" i="1" s="1"/>
  <c r="J1595" i="1"/>
  <c r="J1629" i="1" s="1"/>
  <c r="I1595" i="1"/>
  <c r="H1595" i="1"/>
  <c r="G1595" i="1"/>
  <c r="G1629" i="1" s="1"/>
  <c r="W1594" i="1"/>
  <c r="V1594" i="1"/>
  <c r="U1594" i="1" s="1"/>
  <c r="W1593" i="1"/>
  <c r="V1593" i="1"/>
  <c r="U1593" i="1" s="1"/>
  <c r="J1593" i="1"/>
  <c r="J1627" i="1" s="1"/>
  <c r="I1593" i="1"/>
  <c r="I1627" i="1" s="1"/>
  <c r="H1593" i="1"/>
  <c r="H1627" i="1" s="1"/>
  <c r="G1593" i="1"/>
  <c r="G1627" i="1" s="1"/>
  <c r="W1592" i="1"/>
  <c r="V1592" i="1" s="1"/>
  <c r="U1592" i="1" s="1"/>
  <c r="W1591" i="1"/>
  <c r="V1591" i="1" s="1"/>
  <c r="U1591" i="1" s="1"/>
  <c r="J1591" i="1"/>
  <c r="I1591" i="1"/>
  <c r="H1591" i="1"/>
  <c r="G1591" i="1"/>
  <c r="W1590" i="1"/>
  <c r="V1590" i="1" s="1"/>
  <c r="U1590" i="1" s="1"/>
  <c r="J1590" i="1"/>
  <c r="J1624" i="1" s="1"/>
  <c r="I1590" i="1"/>
  <c r="I1624" i="1" s="1"/>
  <c r="H1590" i="1"/>
  <c r="H1624" i="1" s="1"/>
  <c r="G1590" i="1"/>
  <c r="W1589" i="1"/>
  <c r="V1589" i="1"/>
  <c r="U1589" i="1" s="1"/>
  <c r="J1589" i="1"/>
  <c r="I1589" i="1"/>
  <c r="H1589" i="1"/>
  <c r="H1623" i="1" s="1"/>
  <c r="G1589" i="1"/>
  <c r="G1623" i="1" s="1"/>
  <c r="W1588" i="1"/>
  <c r="V1588" i="1" s="1"/>
  <c r="U1588" i="1" s="1"/>
  <c r="J1588" i="1"/>
  <c r="I1588" i="1"/>
  <c r="H1588" i="1"/>
  <c r="G1588" i="1"/>
  <c r="W1587" i="1"/>
  <c r="V1587" i="1" s="1"/>
  <c r="U1587" i="1" s="1"/>
  <c r="J1587" i="1"/>
  <c r="I1587" i="1"/>
  <c r="H1587" i="1"/>
  <c r="G1587" i="1"/>
  <c r="W1586" i="1"/>
  <c r="V1586" i="1" s="1"/>
  <c r="U1586" i="1" s="1"/>
  <c r="J1586" i="1"/>
  <c r="I1586" i="1"/>
  <c r="H1586" i="1"/>
  <c r="G1586" i="1"/>
  <c r="W1585" i="1"/>
  <c r="V1585" i="1"/>
  <c r="U1585" i="1"/>
  <c r="J1585" i="1"/>
  <c r="I1585" i="1"/>
  <c r="H1585" i="1"/>
  <c r="G1585" i="1"/>
  <c r="W1584" i="1"/>
  <c r="V1584" i="1" s="1"/>
  <c r="U1584" i="1" s="1"/>
  <c r="J1584" i="1"/>
  <c r="J1618" i="1" s="1"/>
  <c r="I1584" i="1"/>
  <c r="I1618" i="1" s="1"/>
  <c r="H1584" i="1"/>
  <c r="H1618" i="1" s="1"/>
  <c r="G1584" i="1"/>
  <c r="W1583" i="1"/>
  <c r="V1583" i="1" s="1"/>
  <c r="U1583" i="1" s="1"/>
  <c r="J1583" i="1"/>
  <c r="J1617" i="1" s="1"/>
  <c r="I1583" i="1"/>
  <c r="I1617" i="1" s="1"/>
  <c r="H1583" i="1"/>
  <c r="H1617" i="1" s="1"/>
  <c r="G1583" i="1"/>
  <c r="G1617" i="1" s="1"/>
  <c r="AA1582" i="1"/>
  <c r="AB1582" i="1" s="1"/>
  <c r="W1581" i="1"/>
  <c r="V1581" i="1" s="1"/>
  <c r="U1581" i="1"/>
  <c r="T1581" i="1"/>
  <c r="S1581" i="1" s="1"/>
  <c r="R1581" i="1" s="1"/>
  <c r="Q1581" i="1"/>
  <c r="P1581" i="1" s="1"/>
  <c r="O1581" i="1" s="1"/>
  <c r="N1581" i="1" s="1"/>
  <c r="M1581" i="1" s="1"/>
  <c r="L1581" i="1" s="1"/>
  <c r="K1581" i="1" s="1"/>
  <c r="C1581" i="1"/>
  <c r="AA1580" i="1"/>
  <c r="AB1580" i="1" s="1"/>
  <c r="W1579" i="1"/>
  <c r="V1579" i="1"/>
  <c r="U1579" i="1"/>
  <c r="T1579" i="1"/>
  <c r="S1579" i="1" s="1"/>
  <c r="R1579" i="1" s="1"/>
  <c r="Q1579" i="1" s="1"/>
  <c r="P1579" i="1" s="1"/>
  <c r="O1579" i="1" s="1"/>
  <c r="N1579" i="1" s="1"/>
  <c r="M1579" i="1" s="1"/>
  <c r="L1579" i="1" s="1"/>
  <c r="K1579" i="1" s="1"/>
  <c r="C1579" i="1"/>
  <c r="W1578" i="1"/>
  <c r="V1578" i="1" s="1"/>
  <c r="U1578" i="1" s="1"/>
  <c r="T1578" i="1" s="1"/>
  <c r="S1578" i="1" s="1"/>
  <c r="R1578" i="1" s="1"/>
  <c r="Q1578" i="1" s="1"/>
  <c r="P1578" i="1" s="1"/>
  <c r="O1578" i="1" s="1"/>
  <c r="N1578" i="1" s="1"/>
  <c r="M1578" i="1" s="1"/>
  <c r="L1578" i="1" s="1"/>
  <c r="K1578" i="1" s="1"/>
  <c r="C1578" i="1"/>
  <c r="W1577" i="1"/>
  <c r="V1577" i="1"/>
  <c r="U1577" i="1"/>
  <c r="T1577" i="1" s="1"/>
  <c r="S1577" i="1" s="1"/>
  <c r="R1577" i="1" s="1"/>
  <c r="Q1577" i="1" s="1"/>
  <c r="P1577" i="1" s="1"/>
  <c r="O1577" i="1" s="1"/>
  <c r="N1577" i="1" s="1"/>
  <c r="M1577" i="1" s="1"/>
  <c r="L1577" i="1" s="1"/>
  <c r="K1577" i="1" s="1"/>
  <c r="C1577" i="1"/>
  <c r="W1576" i="1"/>
  <c r="V1576" i="1"/>
  <c r="U1576" i="1" s="1"/>
  <c r="T1576" i="1" s="1"/>
  <c r="S1576" i="1" s="1"/>
  <c r="R1576" i="1" s="1"/>
  <c r="Q1576" i="1" s="1"/>
  <c r="P1576" i="1" s="1"/>
  <c r="O1576" i="1" s="1"/>
  <c r="N1576" i="1" s="1"/>
  <c r="M1576" i="1" s="1"/>
  <c r="L1576" i="1" s="1"/>
  <c r="K1576" i="1" s="1"/>
  <c r="C1576" i="1"/>
  <c r="AA1575" i="1"/>
  <c r="AB1575" i="1" s="1"/>
  <c r="W1574" i="1"/>
  <c r="V1574" i="1" s="1"/>
  <c r="U1574" i="1" s="1"/>
  <c r="T1574" i="1" s="1"/>
  <c r="S1574" i="1" s="1"/>
  <c r="R1574" i="1" s="1"/>
  <c r="Q1574" i="1" s="1"/>
  <c r="P1574" i="1" s="1"/>
  <c r="O1574" i="1" s="1"/>
  <c r="N1574" i="1" s="1"/>
  <c r="M1574" i="1" s="1"/>
  <c r="L1574" i="1" s="1"/>
  <c r="K1574" i="1" s="1"/>
  <c r="C1574" i="1"/>
  <c r="W1573" i="1"/>
  <c r="V1573" i="1"/>
  <c r="U1573" i="1" s="1"/>
  <c r="T1573" i="1" s="1"/>
  <c r="S1573" i="1" s="1"/>
  <c r="R1573" i="1" s="1"/>
  <c r="Q1573" i="1" s="1"/>
  <c r="C1573" i="1"/>
  <c r="W1572" i="1"/>
  <c r="V1572" i="1" s="1"/>
  <c r="U1572" i="1" s="1"/>
  <c r="C1572" i="1"/>
  <c r="W1571" i="1"/>
  <c r="V1571" i="1"/>
  <c r="U1571" i="1"/>
  <c r="O1571" i="1" s="1"/>
  <c r="N1571" i="1" s="1"/>
  <c r="M1571" i="1" s="1"/>
  <c r="L1571" i="1" s="1"/>
  <c r="K1571" i="1" s="1"/>
  <c r="P1571" i="1"/>
  <c r="C1571" i="1"/>
  <c r="AB1570" i="1"/>
  <c r="AA1570" i="1"/>
  <c r="W1569" i="1"/>
  <c r="V1569" i="1"/>
  <c r="U1569" i="1" s="1"/>
  <c r="C1569" i="1"/>
  <c r="W1568" i="1"/>
  <c r="V1568" i="1"/>
  <c r="U1568" i="1" s="1"/>
  <c r="T1568" i="1"/>
  <c r="S1568" i="1" s="1"/>
  <c r="R1568" i="1" s="1"/>
  <c r="Q1568" i="1" s="1"/>
  <c r="P1568" i="1"/>
  <c r="O1568" i="1"/>
  <c r="N1568" i="1" s="1"/>
  <c r="M1568" i="1" s="1"/>
  <c r="L1568" i="1" s="1"/>
  <c r="K1568" i="1" s="1"/>
  <c r="C1568" i="1"/>
  <c r="AA1567" i="1"/>
  <c r="AB1567" i="1" s="1"/>
  <c r="W1566" i="1"/>
  <c r="V1566" i="1"/>
  <c r="U1566" i="1" s="1"/>
  <c r="T1566" i="1"/>
  <c r="S1566" i="1" s="1"/>
  <c r="R1566" i="1" s="1"/>
  <c r="Q1566" i="1" s="1"/>
  <c r="P1566" i="1" s="1"/>
  <c r="O1566" i="1" s="1"/>
  <c r="N1566" i="1" s="1"/>
  <c r="M1566" i="1" s="1"/>
  <c r="L1566" i="1" s="1"/>
  <c r="K1566" i="1" s="1"/>
  <c r="C1566" i="1"/>
  <c r="W1565" i="1"/>
  <c r="V1565" i="1"/>
  <c r="U1565" i="1"/>
  <c r="O1565" i="1" s="1"/>
  <c r="P1565" i="1"/>
  <c r="N1565" i="1"/>
  <c r="M1565" i="1" s="1"/>
  <c r="L1565" i="1" s="1"/>
  <c r="K1565" i="1" s="1"/>
  <c r="C1565" i="1"/>
  <c r="W1564" i="1"/>
  <c r="V1564" i="1" s="1"/>
  <c r="U1564" i="1" s="1"/>
  <c r="C1564" i="1"/>
  <c r="W1563" i="1"/>
  <c r="V1563" i="1"/>
  <c r="U1563" i="1"/>
  <c r="O1563" i="1" s="1"/>
  <c r="P1563" i="1"/>
  <c r="N1563" i="1"/>
  <c r="M1563" i="1" s="1"/>
  <c r="L1563" i="1" s="1"/>
  <c r="K1563" i="1" s="1"/>
  <c r="C1563" i="1"/>
  <c r="AA1562" i="1"/>
  <c r="W1561" i="1"/>
  <c r="V1561" i="1" s="1"/>
  <c r="U1561" i="1"/>
  <c r="P1561" i="1"/>
  <c r="O1561" i="1"/>
  <c r="N1561" i="1" s="1"/>
  <c r="M1561" i="1" s="1"/>
  <c r="L1561" i="1" s="1"/>
  <c r="K1561" i="1" s="1"/>
  <c r="C1561" i="1"/>
  <c r="W1559" i="1"/>
  <c r="V1559" i="1"/>
  <c r="U1559" i="1"/>
  <c r="P1559" i="1" s="1"/>
  <c r="AB1558" i="1"/>
  <c r="AA1558" i="1"/>
  <c r="W1557" i="1"/>
  <c r="V1557" i="1"/>
  <c r="U1557" i="1" s="1"/>
  <c r="W1556" i="1"/>
  <c r="V1556" i="1" s="1"/>
  <c r="U1556" i="1"/>
  <c r="W1555" i="1"/>
  <c r="V1555" i="1" s="1"/>
  <c r="U1555" i="1" s="1"/>
  <c r="C1555" i="1"/>
  <c r="W1554" i="1"/>
  <c r="V1554" i="1"/>
  <c r="U1554" i="1" s="1"/>
  <c r="C1554" i="1"/>
  <c r="W1553" i="1"/>
  <c r="V1553" i="1" s="1"/>
  <c r="U1553" i="1" s="1"/>
  <c r="C1553" i="1"/>
  <c r="W1552" i="1"/>
  <c r="V1552" i="1"/>
  <c r="U1552" i="1" s="1"/>
  <c r="C1552" i="1"/>
  <c r="W1551" i="1"/>
  <c r="V1551" i="1"/>
  <c r="U1551" i="1" s="1"/>
  <c r="W1550" i="1"/>
  <c r="V1550" i="1" s="1"/>
  <c r="U1550" i="1"/>
  <c r="W1549" i="1"/>
  <c r="V1549" i="1" s="1"/>
  <c r="U1549" i="1" s="1"/>
  <c r="AA1548" i="1"/>
  <c r="W1547" i="1"/>
  <c r="V1547" i="1" s="1"/>
  <c r="U1547" i="1" s="1"/>
  <c r="W1546" i="1"/>
  <c r="V1546" i="1"/>
  <c r="U1546" i="1"/>
  <c r="W1545" i="1"/>
  <c r="V1545" i="1"/>
  <c r="U1545" i="1"/>
  <c r="W1544" i="1"/>
  <c r="V1544" i="1" s="1"/>
  <c r="U1544" i="1" s="1"/>
  <c r="AA1543" i="1"/>
  <c r="W1542" i="1"/>
  <c r="V1542" i="1" s="1"/>
  <c r="U1542" i="1"/>
  <c r="W1541" i="1"/>
  <c r="V1541" i="1" s="1"/>
  <c r="U1541" i="1" s="1"/>
  <c r="W1540" i="1"/>
  <c r="V1540" i="1"/>
  <c r="U1540" i="1" s="1"/>
  <c r="W1539" i="1"/>
  <c r="V1539" i="1"/>
  <c r="U1539" i="1"/>
  <c r="AA1538" i="1"/>
  <c r="W1537" i="1"/>
  <c r="V1537" i="1"/>
  <c r="U1537" i="1"/>
  <c r="O1537" i="1" s="1"/>
  <c r="N1537" i="1" s="1"/>
  <c r="M1537" i="1" s="1"/>
  <c r="L1537" i="1" s="1"/>
  <c r="K1537" i="1" s="1"/>
  <c r="C1537" i="1"/>
  <c r="AA1536" i="1"/>
  <c r="W1535" i="1"/>
  <c r="V1535" i="1" s="1"/>
  <c r="U1535" i="1"/>
  <c r="P1535" i="1" s="1"/>
  <c r="C1535" i="1"/>
  <c r="W1534" i="1"/>
  <c r="V1534" i="1"/>
  <c r="U1534" i="1" s="1"/>
  <c r="AA1533" i="1"/>
  <c r="AB1533" i="1" s="1"/>
  <c r="W1532" i="1"/>
  <c r="V1532" i="1"/>
  <c r="U1532" i="1" s="1"/>
  <c r="C1532" i="1"/>
  <c r="W1531" i="1"/>
  <c r="V1531" i="1" s="1"/>
  <c r="U1531" i="1" s="1"/>
  <c r="C1531" i="1"/>
  <c r="AA1530" i="1"/>
  <c r="AB1530" i="1" s="1"/>
  <c r="W1529" i="1"/>
  <c r="V1529" i="1" s="1"/>
  <c r="U1529" i="1" s="1"/>
  <c r="C1529" i="1"/>
  <c r="V1528" i="1"/>
  <c r="U1528" i="1"/>
  <c r="P1528" i="1" s="1"/>
  <c r="C1528" i="1"/>
  <c r="V1527" i="1"/>
  <c r="U1527" i="1" s="1"/>
  <c r="C1527" i="1"/>
  <c r="AB1526" i="1"/>
  <c r="AA1526" i="1"/>
  <c r="W1525" i="1"/>
  <c r="V1525" i="1"/>
  <c r="U1525" i="1" s="1"/>
  <c r="C1525" i="1"/>
  <c r="AB1524" i="1"/>
  <c r="AA1524" i="1"/>
  <c r="P1553" i="1" l="1"/>
  <c r="O1553" i="1"/>
  <c r="N1553" i="1" s="1"/>
  <c r="M1553" i="1" s="1"/>
  <c r="L1553" i="1" s="1"/>
  <c r="K1553" i="1" s="1"/>
  <c r="P1564" i="1"/>
  <c r="O1564" i="1"/>
  <c r="N1564" i="1" s="1"/>
  <c r="M1564" i="1" s="1"/>
  <c r="L1564" i="1" s="1"/>
  <c r="K1564" i="1" s="1"/>
  <c r="P1572" i="1"/>
  <c r="O1572" i="1"/>
  <c r="N1572" i="1" s="1"/>
  <c r="M1572" i="1" s="1"/>
  <c r="L1572" i="1" s="1"/>
  <c r="K1572" i="1" s="1"/>
  <c r="T1572" i="1"/>
  <c r="S1572" i="1" s="1"/>
  <c r="R1572" i="1" s="1"/>
  <c r="Q1572" i="1" s="1"/>
  <c r="P1525" i="1"/>
  <c r="O1525" i="1"/>
  <c r="N1525" i="1" s="1"/>
  <c r="M1525" i="1" s="1"/>
  <c r="L1525" i="1" s="1"/>
  <c r="K1525" i="1" s="1"/>
  <c r="P1527" i="1"/>
  <c r="O1527" i="1"/>
  <c r="N1527" i="1" s="1"/>
  <c r="M1527" i="1" s="1"/>
  <c r="L1527" i="1" s="1"/>
  <c r="K1527" i="1" s="1"/>
  <c r="O1531" i="1"/>
  <c r="N1531" i="1" s="1"/>
  <c r="M1531" i="1" s="1"/>
  <c r="L1531" i="1" s="1"/>
  <c r="K1531" i="1" s="1"/>
  <c r="P1531" i="1"/>
  <c r="P1555" i="1"/>
  <c r="O1555" i="1"/>
  <c r="N1555" i="1" s="1"/>
  <c r="M1555" i="1" s="1"/>
  <c r="L1555" i="1" s="1"/>
  <c r="K1555" i="1" s="1"/>
  <c r="O1529" i="1"/>
  <c r="N1529" i="1" s="1"/>
  <c r="M1529" i="1" s="1"/>
  <c r="L1529" i="1" s="1"/>
  <c r="K1529" i="1" s="1"/>
  <c r="P1529" i="1"/>
  <c r="O1554" i="1"/>
  <c r="N1554" i="1" s="1"/>
  <c r="M1554" i="1" s="1"/>
  <c r="L1554" i="1" s="1"/>
  <c r="K1554" i="1" s="1"/>
  <c r="P1554" i="1"/>
  <c r="P1532" i="1"/>
  <c r="O1532" i="1"/>
  <c r="N1532" i="1" s="1"/>
  <c r="M1532" i="1" s="1"/>
  <c r="L1532" i="1" s="1"/>
  <c r="K1532" i="1" s="1"/>
  <c r="O1569" i="1"/>
  <c r="N1569" i="1" s="1"/>
  <c r="M1569" i="1" s="1"/>
  <c r="L1569" i="1" s="1"/>
  <c r="K1569" i="1" s="1"/>
  <c r="P1569" i="1"/>
  <c r="T1569" i="1"/>
  <c r="S1569" i="1" s="1"/>
  <c r="R1569" i="1" s="1"/>
  <c r="Q1569" i="1" s="1"/>
  <c r="AA1631" i="1"/>
  <c r="O1528" i="1"/>
  <c r="N1528" i="1" s="1"/>
  <c r="M1528" i="1" s="1"/>
  <c r="L1528" i="1" s="1"/>
  <c r="K1528" i="1" s="1"/>
  <c r="O1535" i="1"/>
  <c r="N1535" i="1" s="1"/>
  <c r="M1535" i="1" s="1"/>
  <c r="L1535" i="1" s="1"/>
  <c r="K1535" i="1" s="1"/>
  <c r="AB1631" i="1"/>
  <c r="P1537" i="1"/>
  <c r="O1559" i="1"/>
  <c r="N1559" i="1" s="1"/>
  <c r="M1559" i="1" s="1"/>
  <c r="L1559" i="1" s="1"/>
  <c r="K1559" i="1" s="1"/>
  <c r="T1571" i="1"/>
  <c r="S1571" i="1" s="1"/>
  <c r="R1571" i="1" s="1"/>
  <c r="Q1571" i="1" s="1"/>
  <c r="O1573" i="1"/>
  <c r="N1573" i="1" s="1"/>
  <c r="M1573" i="1" s="1"/>
  <c r="L1573" i="1" s="1"/>
  <c r="K1573" i="1" s="1"/>
  <c r="P1573" i="1"/>
  <c r="AB1503" i="1"/>
  <c r="AA1503" i="1"/>
  <c r="AB1502" i="1"/>
  <c r="AA1502" i="1"/>
  <c r="W1500" i="1"/>
  <c r="V1500" i="1" s="1"/>
  <c r="U1500" i="1" s="1"/>
  <c r="W1499" i="1"/>
  <c r="V1499" i="1" s="1"/>
  <c r="U1499" i="1"/>
  <c r="O1499" i="1" s="1"/>
  <c r="N1499" i="1" s="1"/>
  <c r="P1499" i="1"/>
  <c r="M1499" i="1"/>
  <c r="L1499" i="1" s="1"/>
  <c r="K1499" i="1" s="1"/>
  <c r="C1499" i="1"/>
  <c r="W1497" i="1"/>
  <c r="V1497" i="1"/>
  <c r="U1497" i="1" s="1"/>
  <c r="C1497" i="1"/>
  <c r="W1494" i="1"/>
  <c r="V1494" i="1"/>
  <c r="U1494" i="1"/>
  <c r="O1494" i="1" s="1"/>
  <c r="N1494" i="1" s="1"/>
  <c r="M1494" i="1" s="1"/>
  <c r="L1494" i="1" s="1"/>
  <c r="K1494" i="1" s="1"/>
  <c r="P1494" i="1"/>
  <c r="C1494" i="1"/>
  <c r="W1492" i="1"/>
  <c r="V1492" i="1" s="1"/>
  <c r="U1492" i="1" s="1"/>
  <c r="C1492" i="1"/>
  <c r="W1489" i="1"/>
  <c r="V1489" i="1"/>
  <c r="U1489" i="1"/>
  <c r="C1489" i="1"/>
  <c r="W1486" i="1"/>
  <c r="V1486" i="1"/>
  <c r="U1486" i="1" s="1"/>
  <c r="P1486" i="1" s="1"/>
  <c r="O1486" i="1"/>
  <c r="N1486" i="1"/>
  <c r="M1486" i="1" s="1"/>
  <c r="L1486" i="1" s="1"/>
  <c r="K1486" i="1" s="1"/>
  <c r="C1486" i="1"/>
  <c r="W1484" i="1"/>
  <c r="V1484" i="1"/>
  <c r="U1484" i="1"/>
  <c r="O1484" i="1" s="1"/>
  <c r="N1484" i="1" s="1"/>
  <c r="P1484" i="1"/>
  <c r="M1484" i="1"/>
  <c r="L1484" i="1" s="1"/>
  <c r="K1484" i="1" s="1"/>
  <c r="C1484" i="1"/>
  <c r="W1482" i="1"/>
  <c r="V1482" i="1"/>
  <c r="U1482" i="1" s="1"/>
  <c r="C1482" i="1"/>
  <c r="W1479" i="1"/>
  <c r="V1479" i="1"/>
  <c r="U1479" i="1"/>
  <c r="O1479" i="1" s="1"/>
  <c r="N1479" i="1" s="1"/>
  <c r="P1479" i="1"/>
  <c r="M1479" i="1"/>
  <c r="L1479" i="1" s="1"/>
  <c r="K1479" i="1" s="1"/>
  <c r="C1479" i="1"/>
  <c r="W1477" i="1"/>
  <c r="V1477" i="1"/>
  <c r="U1477" i="1" s="1"/>
  <c r="C1477" i="1"/>
  <c r="W1475" i="1"/>
  <c r="V1475" i="1"/>
  <c r="U1475" i="1"/>
  <c r="O1475" i="1" s="1"/>
  <c r="N1475" i="1" s="1"/>
  <c r="M1475" i="1" s="1"/>
  <c r="L1475" i="1" s="1"/>
  <c r="K1475" i="1" s="1"/>
  <c r="P1475" i="1"/>
  <c r="C1475" i="1"/>
  <c r="W1471" i="1"/>
  <c r="V1471" i="1" s="1"/>
  <c r="U1471" i="1" s="1"/>
  <c r="C1471" i="1"/>
  <c r="W1467" i="1"/>
  <c r="V1467" i="1"/>
  <c r="U1467" i="1"/>
  <c r="C1467" i="1"/>
  <c r="W1463" i="1"/>
  <c r="V1463" i="1"/>
  <c r="U1463" i="1" s="1"/>
  <c r="P1463" i="1" s="1"/>
  <c r="O1463" i="1"/>
  <c r="N1463" i="1"/>
  <c r="M1463" i="1" s="1"/>
  <c r="L1463" i="1" s="1"/>
  <c r="K1463" i="1" s="1"/>
  <c r="C1463" i="1"/>
  <c r="W1449" i="1"/>
  <c r="V1449" i="1"/>
  <c r="U1449" i="1"/>
  <c r="O1449" i="1" s="1"/>
  <c r="N1449" i="1" s="1"/>
  <c r="P1449" i="1"/>
  <c r="M1449" i="1"/>
  <c r="L1449" i="1" s="1"/>
  <c r="K1449" i="1" s="1"/>
  <c r="C1449" i="1"/>
  <c r="W1427" i="1"/>
  <c r="V1427" i="1"/>
  <c r="U1427" i="1" s="1"/>
  <c r="C1427" i="1"/>
  <c r="W1419" i="1"/>
  <c r="V1419" i="1"/>
  <c r="U1419" i="1"/>
  <c r="O1419" i="1" s="1"/>
  <c r="N1419" i="1" s="1"/>
  <c r="P1419" i="1"/>
  <c r="M1419" i="1"/>
  <c r="L1419" i="1" s="1"/>
  <c r="K1419" i="1" s="1"/>
  <c r="C1419" i="1"/>
  <c r="W1412" i="1"/>
  <c r="V1412" i="1"/>
  <c r="U1412" i="1" s="1"/>
  <c r="C1412" i="1"/>
  <c r="W1410" i="1"/>
  <c r="V1410" i="1"/>
  <c r="U1410" i="1"/>
  <c r="O1410" i="1" s="1"/>
  <c r="N1410" i="1" s="1"/>
  <c r="M1410" i="1" s="1"/>
  <c r="L1410" i="1" s="1"/>
  <c r="K1410" i="1" s="1"/>
  <c r="P1410" i="1"/>
  <c r="C1410" i="1"/>
  <c r="W1404" i="1"/>
  <c r="V1404" i="1" s="1"/>
  <c r="U1404" i="1" s="1"/>
  <c r="C1404" i="1"/>
  <c r="W1400" i="1"/>
  <c r="V1400" i="1"/>
  <c r="U1400" i="1"/>
  <c r="C1400" i="1"/>
  <c r="W1395" i="1"/>
  <c r="V1395" i="1"/>
  <c r="U1395" i="1" s="1"/>
  <c r="P1395" i="1"/>
  <c r="O1395" i="1"/>
  <c r="N1395" i="1" s="1"/>
  <c r="M1395" i="1" s="1"/>
  <c r="L1395" i="1" s="1"/>
  <c r="K1395" i="1" s="1"/>
  <c r="C1395" i="1"/>
  <c r="W1390" i="1"/>
  <c r="V1390" i="1"/>
  <c r="U1390" i="1"/>
  <c r="O1390" i="1" s="1"/>
  <c r="N1390" i="1" s="1"/>
  <c r="M1390" i="1" s="1"/>
  <c r="L1390" i="1" s="1"/>
  <c r="K1390" i="1" s="1"/>
  <c r="P1390" i="1"/>
  <c r="C1390" i="1"/>
  <c r="W1382" i="1"/>
  <c r="V1382" i="1"/>
  <c r="U1382" i="1" s="1"/>
  <c r="P1382" i="1"/>
  <c r="O1382" i="1"/>
  <c r="N1382" i="1" s="1"/>
  <c r="M1382" i="1" s="1"/>
  <c r="L1382" i="1" s="1"/>
  <c r="K1382" i="1" s="1"/>
  <c r="C1382" i="1"/>
  <c r="W1365" i="1"/>
  <c r="V1365" i="1"/>
  <c r="U1365" i="1"/>
  <c r="O1365" i="1" s="1"/>
  <c r="N1365" i="1" s="1"/>
  <c r="M1365" i="1" s="1"/>
  <c r="L1365" i="1" s="1"/>
  <c r="K1365" i="1" s="1"/>
  <c r="P1365" i="1"/>
  <c r="C1365" i="1"/>
  <c r="W1362" i="1"/>
  <c r="V1362" i="1"/>
  <c r="U1362" i="1" s="1"/>
  <c r="P1362" i="1"/>
  <c r="O1362" i="1"/>
  <c r="N1362" i="1" s="1"/>
  <c r="M1362" i="1" s="1"/>
  <c r="L1362" i="1" s="1"/>
  <c r="K1362" i="1" s="1"/>
  <c r="C1362" i="1"/>
  <c r="W1360" i="1"/>
  <c r="V1360" i="1"/>
  <c r="U1360" i="1"/>
  <c r="O1360" i="1" s="1"/>
  <c r="N1360" i="1" s="1"/>
  <c r="M1360" i="1" s="1"/>
  <c r="L1360" i="1" s="1"/>
  <c r="K1360" i="1" s="1"/>
  <c r="P1360" i="1"/>
  <c r="C1360" i="1"/>
  <c r="W1357" i="1"/>
  <c r="V1357" i="1"/>
  <c r="U1357" i="1" s="1"/>
  <c r="P1357" i="1"/>
  <c r="O1357" i="1"/>
  <c r="N1357" i="1" s="1"/>
  <c r="M1357" i="1" s="1"/>
  <c r="L1357" i="1" s="1"/>
  <c r="K1357" i="1" s="1"/>
  <c r="C1357" i="1"/>
  <c r="W1355" i="1"/>
  <c r="V1355" i="1"/>
  <c r="U1355" i="1"/>
  <c r="O1355" i="1" s="1"/>
  <c r="N1355" i="1" s="1"/>
  <c r="M1355" i="1" s="1"/>
  <c r="L1355" i="1" s="1"/>
  <c r="K1355" i="1" s="1"/>
  <c r="P1355" i="1"/>
  <c r="C1355" i="1"/>
  <c r="W1353" i="1"/>
  <c r="V1353" i="1"/>
  <c r="U1353" i="1" s="1"/>
  <c r="P1353" i="1"/>
  <c r="O1353" i="1"/>
  <c r="N1353" i="1" s="1"/>
  <c r="M1353" i="1" s="1"/>
  <c r="L1353" i="1" s="1"/>
  <c r="K1353" i="1" s="1"/>
  <c r="C1353" i="1"/>
  <c r="W1352" i="1"/>
  <c r="V1352" i="1"/>
  <c r="U1352" i="1"/>
  <c r="O1352" i="1" s="1"/>
  <c r="N1352" i="1" s="1"/>
  <c r="M1352" i="1" s="1"/>
  <c r="L1352" i="1" s="1"/>
  <c r="K1352" i="1" s="1"/>
  <c r="P1352" i="1"/>
  <c r="C1352" i="1"/>
  <c r="W1351" i="1"/>
  <c r="V1351" i="1"/>
  <c r="U1351" i="1" s="1"/>
  <c r="P1351" i="1"/>
  <c r="O1351" i="1"/>
  <c r="N1351" i="1" s="1"/>
  <c r="M1351" i="1" s="1"/>
  <c r="L1351" i="1" s="1"/>
  <c r="K1351" i="1" s="1"/>
  <c r="C1351" i="1"/>
  <c r="W1350" i="1"/>
  <c r="V1350" i="1"/>
  <c r="U1350" i="1"/>
  <c r="O1350" i="1" s="1"/>
  <c r="N1350" i="1" s="1"/>
  <c r="M1350" i="1" s="1"/>
  <c r="L1350" i="1" s="1"/>
  <c r="K1350" i="1" s="1"/>
  <c r="P1350" i="1"/>
  <c r="C1350" i="1"/>
  <c r="W1349" i="1"/>
  <c r="V1349" i="1"/>
  <c r="U1349" i="1" s="1"/>
  <c r="P1349" i="1"/>
  <c r="O1349" i="1"/>
  <c r="N1349" i="1" s="1"/>
  <c r="M1349" i="1" s="1"/>
  <c r="L1349" i="1" s="1"/>
  <c r="K1349" i="1" s="1"/>
  <c r="C1349" i="1"/>
  <c r="W1347" i="1"/>
  <c r="V1347" i="1"/>
  <c r="U1347" i="1"/>
  <c r="O1347" i="1" s="1"/>
  <c r="N1347" i="1" s="1"/>
  <c r="M1347" i="1" s="1"/>
  <c r="L1347" i="1" s="1"/>
  <c r="K1347" i="1" s="1"/>
  <c r="P1347" i="1"/>
  <c r="C1347" i="1"/>
  <c r="W1345" i="1"/>
  <c r="V1345" i="1"/>
  <c r="U1345" i="1" s="1"/>
  <c r="P1345" i="1"/>
  <c r="O1345" i="1"/>
  <c r="N1345" i="1" s="1"/>
  <c r="M1345" i="1" s="1"/>
  <c r="L1345" i="1" s="1"/>
  <c r="K1345" i="1" s="1"/>
  <c r="C1345" i="1"/>
  <c r="W1344" i="1"/>
  <c r="V1344" i="1"/>
  <c r="U1344" i="1"/>
  <c r="O1344" i="1" s="1"/>
  <c r="N1344" i="1" s="1"/>
  <c r="M1344" i="1" s="1"/>
  <c r="L1344" i="1" s="1"/>
  <c r="K1344" i="1" s="1"/>
  <c r="P1344" i="1"/>
  <c r="C1344" i="1"/>
  <c r="W1342" i="1"/>
  <c r="V1342" i="1"/>
  <c r="U1342" i="1" s="1"/>
  <c r="P1342" i="1"/>
  <c r="O1342" i="1"/>
  <c r="N1342" i="1" s="1"/>
  <c r="M1342" i="1" s="1"/>
  <c r="L1342" i="1" s="1"/>
  <c r="K1342" i="1" s="1"/>
  <c r="C1342" i="1"/>
  <c r="W1340" i="1"/>
  <c r="V1340" i="1"/>
  <c r="U1340" i="1"/>
  <c r="O1340" i="1" s="1"/>
  <c r="N1340" i="1" s="1"/>
  <c r="M1340" i="1" s="1"/>
  <c r="L1340" i="1" s="1"/>
  <c r="K1340" i="1" s="1"/>
  <c r="P1340" i="1"/>
  <c r="C1340" i="1"/>
  <c r="W1338" i="1"/>
  <c r="V1338" i="1"/>
  <c r="U1338" i="1" s="1"/>
  <c r="P1338" i="1"/>
  <c r="O1338" i="1"/>
  <c r="N1338" i="1" s="1"/>
  <c r="M1338" i="1" s="1"/>
  <c r="L1338" i="1" s="1"/>
  <c r="K1338" i="1" s="1"/>
  <c r="C1338" i="1"/>
  <c r="W1336" i="1"/>
  <c r="V1336" i="1"/>
  <c r="U1336" i="1"/>
  <c r="O1336" i="1" s="1"/>
  <c r="N1336" i="1" s="1"/>
  <c r="M1336" i="1" s="1"/>
  <c r="L1336" i="1" s="1"/>
  <c r="K1336" i="1" s="1"/>
  <c r="P1336" i="1"/>
  <c r="W1335" i="1"/>
  <c r="V1335" i="1" s="1"/>
  <c r="U1335" i="1" s="1"/>
  <c r="W1334" i="1"/>
  <c r="V1334" i="1" s="1"/>
  <c r="U1334" i="1" s="1"/>
  <c r="P1334" i="1" s="1"/>
  <c r="W1331" i="1"/>
  <c r="V1331" i="1"/>
  <c r="U1331" i="1"/>
  <c r="O1331" i="1" s="1"/>
  <c r="N1331" i="1" s="1"/>
  <c r="P1331" i="1"/>
  <c r="M1331" i="1"/>
  <c r="L1331" i="1"/>
  <c r="K1331" i="1" s="1"/>
  <c r="C1331" i="1"/>
  <c r="W1327" i="1"/>
  <c r="V1327" i="1" s="1"/>
  <c r="U1327" i="1" s="1"/>
  <c r="P1327" i="1" s="1"/>
  <c r="C1327" i="1"/>
  <c r="W1322" i="1"/>
  <c r="V1322" i="1"/>
  <c r="U1322" i="1"/>
  <c r="C1322" i="1"/>
  <c r="W1317" i="1"/>
  <c r="V1317" i="1"/>
  <c r="U1317" i="1" s="1"/>
  <c r="C1317" i="1"/>
  <c r="W1307" i="1"/>
  <c r="V1307" i="1"/>
  <c r="U1307" i="1"/>
  <c r="O1307" i="1" s="1"/>
  <c r="N1307" i="1" s="1"/>
  <c r="M1307" i="1" s="1"/>
  <c r="P1307" i="1"/>
  <c r="L1307" i="1"/>
  <c r="K1307" i="1" s="1"/>
  <c r="C1307" i="1"/>
  <c r="W1302" i="1"/>
  <c r="V1302" i="1" s="1"/>
  <c r="U1302" i="1" s="1"/>
  <c r="P1302" i="1" s="1"/>
  <c r="O1302" i="1"/>
  <c r="N1302" i="1" s="1"/>
  <c r="M1302" i="1" s="1"/>
  <c r="L1302" i="1" s="1"/>
  <c r="K1302" i="1" s="1"/>
  <c r="C1302" i="1"/>
  <c r="W1289" i="1"/>
  <c r="V1289" i="1"/>
  <c r="U1289" i="1"/>
  <c r="C1289" i="1"/>
  <c r="W1281" i="1"/>
  <c r="V1281" i="1"/>
  <c r="U1281" i="1" s="1"/>
  <c r="C1281" i="1"/>
  <c r="W1273" i="1"/>
  <c r="V1273" i="1"/>
  <c r="U1273" i="1"/>
  <c r="O1273" i="1" s="1"/>
  <c r="N1273" i="1" s="1"/>
  <c r="P1273" i="1"/>
  <c r="M1273" i="1"/>
  <c r="L1273" i="1"/>
  <c r="K1273" i="1" s="1"/>
  <c r="C1273" i="1"/>
  <c r="W1265" i="1"/>
  <c r="V1265" i="1" s="1"/>
  <c r="U1265" i="1" s="1"/>
  <c r="P1265" i="1" s="1"/>
  <c r="O1265" i="1"/>
  <c r="N1265" i="1" s="1"/>
  <c r="M1265" i="1" s="1"/>
  <c r="L1265" i="1" s="1"/>
  <c r="K1265" i="1" s="1"/>
  <c r="C1265" i="1"/>
  <c r="W1261" i="1"/>
  <c r="V1261" i="1"/>
  <c r="U1261" i="1"/>
  <c r="C1261" i="1"/>
  <c r="W1253" i="1"/>
  <c r="V1253" i="1"/>
  <c r="U1253" i="1" s="1"/>
  <c r="C1253" i="1"/>
  <c r="W1251" i="1"/>
  <c r="V1251" i="1"/>
  <c r="U1251" i="1"/>
  <c r="O1251" i="1" s="1"/>
  <c r="N1251" i="1" s="1"/>
  <c r="M1251" i="1" s="1"/>
  <c r="L1251" i="1" s="1"/>
  <c r="K1251" i="1" s="1"/>
  <c r="P1251" i="1"/>
  <c r="W1249" i="1"/>
  <c r="V1249" i="1"/>
  <c r="U1249" i="1" s="1"/>
  <c r="W1247" i="1"/>
  <c r="V1247" i="1" s="1"/>
  <c r="U1247" i="1" s="1"/>
  <c r="P1247" i="1" s="1"/>
  <c r="W1244" i="1"/>
  <c r="V1244" i="1" s="1"/>
  <c r="U1244" i="1" s="1"/>
  <c r="P1244" i="1"/>
  <c r="O1244" i="1"/>
  <c r="N1244" i="1" s="1"/>
  <c r="M1244" i="1" s="1"/>
  <c r="L1244" i="1"/>
  <c r="K1244" i="1" s="1"/>
  <c r="W1243" i="1"/>
  <c r="V1243" i="1"/>
  <c r="U1243" i="1"/>
  <c r="C1243" i="1"/>
  <c r="W1242" i="1"/>
  <c r="V1242" i="1"/>
  <c r="U1242" i="1" s="1"/>
  <c r="C1242" i="1"/>
  <c r="W1241" i="1"/>
  <c r="V1241" i="1"/>
  <c r="U1241" i="1"/>
  <c r="O1241" i="1" s="1"/>
  <c r="N1241" i="1" s="1"/>
  <c r="P1241" i="1"/>
  <c r="M1241" i="1"/>
  <c r="L1241" i="1"/>
  <c r="K1241" i="1" s="1"/>
  <c r="C1241" i="1"/>
  <c r="W1237" i="1"/>
  <c r="V1237" i="1" s="1"/>
  <c r="U1237" i="1" s="1"/>
  <c r="P1237" i="1" s="1"/>
  <c r="O1237" i="1"/>
  <c r="N1237" i="1" s="1"/>
  <c r="M1237" i="1" s="1"/>
  <c r="L1237" i="1" s="1"/>
  <c r="K1237" i="1" s="1"/>
  <c r="C1237" i="1"/>
  <c r="W1232" i="1"/>
  <c r="V1232" i="1"/>
  <c r="U1232" i="1"/>
  <c r="C1232" i="1"/>
  <c r="W1228" i="1"/>
  <c r="V1228" i="1"/>
  <c r="U1228" i="1" s="1"/>
  <c r="C1228" i="1"/>
  <c r="W1222" i="1"/>
  <c r="V1222" i="1"/>
  <c r="U1222" i="1"/>
  <c r="O1222" i="1" s="1"/>
  <c r="N1222" i="1" s="1"/>
  <c r="M1222" i="1" s="1"/>
  <c r="L1222" i="1" s="1"/>
  <c r="K1222" i="1" s="1"/>
  <c r="P1222" i="1"/>
  <c r="C1222" i="1"/>
  <c r="W1218" i="1"/>
  <c r="V1218" i="1" s="1"/>
  <c r="U1218" i="1" s="1"/>
  <c r="P1218" i="1" s="1"/>
  <c r="C1218" i="1"/>
  <c r="W1213" i="1"/>
  <c r="V1213" i="1"/>
  <c r="U1213" i="1"/>
  <c r="C1213" i="1"/>
  <c r="W1211" i="1"/>
  <c r="V1211" i="1"/>
  <c r="U1211" i="1" s="1"/>
  <c r="C1211" i="1"/>
  <c r="W1206" i="1"/>
  <c r="V1206" i="1"/>
  <c r="U1206" i="1"/>
  <c r="O1206" i="1" s="1"/>
  <c r="N1206" i="1" s="1"/>
  <c r="P1206" i="1"/>
  <c r="M1206" i="1"/>
  <c r="L1206" i="1"/>
  <c r="K1206" i="1" s="1"/>
  <c r="C1206" i="1"/>
  <c r="W1203" i="1"/>
  <c r="V1203" i="1" s="1"/>
  <c r="U1203" i="1" s="1"/>
  <c r="P1203" i="1" s="1"/>
  <c r="C1203" i="1"/>
  <c r="W1198" i="1"/>
  <c r="V1198" i="1"/>
  <c r="U1198" i="1"/>
  <c r="C1198" i="1"/>
  <c r="W1194" i="1"/>
  <c r="V1194" i="1"/>
  <c r="U1194" i="1" s="1"/>
  <c r="C1194" i="1"/>
  <c r="W1186" i="1"/>
  <c r="V1186" i="1"/>
  <c r="U1186" i="1"/>
  <c r="O1186" i="1" s="1"/>
  <c r="N1186" i="1" s="1"/>
  <c r="M1186" i="1" s="1"/>
  <c r="L1186" i="1" s="1"/>
  <c r="K1186" i="1" s="1"/>
  <c r="P1186" i="1"/>
  <c r="C1186" i="1"/>
  <c r="W1185" i="1"/>
  <c r="V1185" i="1" s="1"/>
  <c r="U1185" i="1" s="1"/>
  <c r="P1185" i="1" s="1"/>
  <c r="O1185" i="1"/>
  <c r="N1185" i="1" s="1"/>
  <c r="M1185" i="1" s="1"/>
  <c r="L1185" i="1" s="1"/>
  <c r="K1185" i="1" s="1"/>
  <c r="W1184" i="1"/>
  <c r="V1184" i="1" s="1"/>
  <c r="U1184" i="1" s="1"/>
  <c r="P1184" i="1"/>
  <c r="O1184" i="1"/>
  <c r="N1184" i="1" s="1"/>
  <c r="M1184" i="1" s="1"/>
  <c r="L1184" i="1" s="1"/>
  <c r="K1184" i="1" s="1"/>
  <c r="W1183" i="1"/>
  <c r="V1183" i="1"/>
  <c r="U1183" i="1"/>
  <c r="W1182" i="1"/>
  <c r="V1182" i="1"/>
  <c r="U1182" i="1"/>
  <c r="P1182" i="1" s="1"/>
  <c r="W1181" i="1"/>
  <c r="V1181" i="1" s="1"/>
  <c r="U1181" i="1" s="1"/>
  <c r="P1181" i="1" s="1"/>
  <c r="O1181" i="1"/>
  <c r="N1181" i="1" s="1"/>
  <c r="M1181" i="1" s="1"/>
  <c r="L1181" i="1" s="1"/>
  <c r="K1181" i="1" s="1"/>
  <c r="W1180" i="1"/>
  <c r="V1180" i="1" s="1"/>
  <c r="U1180" i="1"/>
  <c r="P1180" i="1" s="1"/>
  <c r="W1179" i="1"/>
  <c r="V1179" i="1"/>
  <c r="U1179" i="1"/>
  <c r="W1178" i="1"/>
  <c r="V1178" i="1"/>
  <c r="U1178" i="1"/>
  <c r="P1178" i="1" s="1"/>
  <c r="W1177" i="1"/>
  <c r="V1177" i="1" s="1"/>
  <c r="U1177" i="1" s="1"/>
  <c r="P1177" i="1" s="1"/>
  <c r="W1176" i="1"/>
  <c r="V1176" i="1" s="1"/>
  <c r="U1176" i="1"/>
  <c r="P1176" i="1" s="1"/>
  <c r="W1175" i="1"/>
  <c r="V1175" i="1"/>
  <c r="U1175" i="1"/>
  <c r="W1174" i="1"/>
  <c r="V1174" i="1"/>
  <c r="U1174" i="1"/>
  <c r="P1174" i="1" s="1"/>
  <c r="W1173" i="1"/>
  <c r="V1173" i="1" s="1"/>
  <c r="U1173" i="1" s="1"/>
  <c r="P1173" i="1" s="1"/>
  <c r="O1173" i="1"/>
  <c r="N1173" i="1" s="1"/>
  <c r="M1173" i="1" s="1"/>
  <c r="L1173" i="1" s="1"/>
  <c r="K1173" i="1" s="1"/>
  <c r="W1172" i="1"/>
  <c r="V1172" i="1" s="1"/>
  <c r="U1172" i="1"/>
  <c r="P1172" i="1" s="1"/>
  <c r="W1171" i="1"/>
  <c r="V1171" i="1"/>
  <c r="U1171" i="1"/>
  <c r="W1170" i="1"/>
  <c r="V1170" i="1"/>
  <c r="U1170" i="1"/>
  <c r="P1170" i="1" s="1"/>
  <c r="W1169" i="1"/>
  <c r="V1169" i="1" s="1"/>
  <c r="U1169" i="1" s="1"/>
  <c r="P1169" i="1" s="1"/>
  <c r="W1168" i="1"/>
  <c r="V1168" i="1" s="1"/>
  <c r="U1168" i="1"/>
  <c r="P1168" i="1" s="1"/>
  <c r="W1167" i="1"/>
  <c r="V1167" i="1"/>
  <c r="U1167" i="1"/>
  <c r="W1166" i="1"/>
  <c r="V1166" i="1"/>
  <c r="U1166" i="1"/>
  <c r="P1166" i="1" s="1"/>
  <c r="W1165" i="1"/>
  <c r="V1165" i="1" s="1"/>
  <c r="U1165" i="1" s="1"/>
  <c r="P1165" i="1" s="1"/>
  <c r="O1165" i="1"/>
  <c r="N1165" i="1" s="1"/>
  <c r="M1165" i="1" s="1"/>
  <c r="L1165" i="1" s="1"/>
  <c r="K1165" i="1" s="1"/>
  <c r="W1164" i="1"/>
  <c r="V1164" i="1" s="1"/>
  <c r="U1164" i="1"/>
  <c r="P1164" i="1" s="1"/>
  <c r="W1163" i="1"/>
  <c r="V1163" i="1"/>
  <c r="U1163" i="1"/>
  <c r="W1162" i="1"/>
  <c r="V1162" i="1"/>
  <c r="U1162" i="1"/>
  <c r="P1162" i="1" s="1"/>
  <c r="W1161" i="1"/>
  <c r="V1161" i="1" s="1"/>
  <c r="U1161" i="1" s="1"/>
  <c r="P1161" i="1" s="1"/>
  <c r="W1160" i="1"/>
  <c r="V1160" i="1" s="1"/>
  <c r="U1160" i="1"/>
  <c r="P1160" i="1" s="1"/>
  <c r="W1159" i="1"/>
  <c r="V1159" i="1"/>
  <c r="U1159" i="1"/>
  <c r="C1159" i="1"/>
  <c r="O1159" i="1" l="1"/>
  <c r="N1159" i="1" s="1"/>
  <c r="M1159" i="1" s="1"/>
  <c r="L1159" i="1" s="1"/>
  <c r="K1159" i="1" s="1"/>
  <c r="P1159" i="1"/>
  <c r="O1167" i="1"/>
  <c r="N1167" i="1" s="1"/>
  <c r="M1167" i="1" s="1"/>
  <c r="L1167" i="1" s="1"/>
  <c r="K1167" i="1" s="1"/>
  <c r="P1167" i="1"/>
  <c r="O1175" i="1"/>
  <c r="N1175" i="1" s="1"/>
  <c r="M1175" i="1" s="1"/>
  <c r="L1175" i="1" s="1"/>
  <c r="K1175" i="1" s="1"/>
  <c r="P1175" i="1"/>
  <c r="O1183" i="1"/>
  <c r="N1183" i="1" s="1"/>
  <c r="M1183" i="1" s="1"/>
  <c r="L1183" i="1" s="1"/>
  <c r="K1183" i="1" s="1"/>
  <c r="P1183" i="1"/>
  <c r="O1161" i="1"/>
  <c r="N1161" i="1" s="1"/>
  <c r="M1161" i="1" s="1"/>
  <c r="L1161" i="1" s="1"/>
  <c r="K1161" i="1" s="1"/>
  <c r="O1163" i="1"/>
  <c r="N1163" i="1" s="1"/>
  <c r="M1163" i="1" s="1"/>
  <c r="L1163" i="1" s="1"/>
  <c r="K1163" i="1" s="1"/>
  <c r="P1163" i="1"/>
  <c r="O1169" i="1"/>
  <c r="N1169" i="1" s="1"/>
  <c r="M1169" i="1" s="1"/>
  <c r="L1169" i="1" s="1"/>
  <c r="K1169" i="1" s="1"/>
  <c r="O1171" i="1"/>
  <c r="N1171" i="1" s="1"/>
  <c r="M1171" i="1" s="1"/>
  <c r="L1171" i="1" s="1"/>
  <c r="K1171" i="1" s="1"/>
  <c r="P1171" i="1"/>
  <c r="O1177" i="1"/>
  <c r="N1177" i="1" s="1"/>
  <c r="M1177" i="1" s="1"/>
  <c r="L1177" i="1" s="1"/>
  <c r="K1177" i="1" s="1"/>
  <c r="O1179" i="1"/>
  <c r="N1179" i="1" s="1"/>
  <c r="M1179" i="1" s="1"/>
  <c r="L1179" i="1" s="1"/>
  <c r="K1179" i="1" s="1"/>
  <c r="P1179" i="1"/>
  <c r="P1194" i="1"/>
  <c r="O1194" i="1"/>
  <c r="N1194" i="1" s="1"/>
  <c r="M1194" i="1" s="1"/>
  <c r="L1194" i="1" s="1"/>
  <c r="K1194" i="1" s="1"/>
  <c r="O1198" i="1"/>
  <c r="N1198" i="1" s="1"/>
  <c r="M1198" i="1" s="1"/>
  <c r="L1198" i="1" s="1"/>
  <c r="K1198" i="1" s="1"/>
  <c r="P1198" i="1"/>
  <c r="P1211" i="1"/>
  <c r="O1211" i="1"/>
  <c r="N1211" i="1" s="1"/>
  <c r="M1211" i="1" s="1"/>
  <c r="L1211" i="1" s="1"/>
  <c r="K1211" i="1" s="1"/>
  <c r="O1213" i="1"/>
  <c r="N1213" i="1" s="1"/>
  <c r="M1213" i="1" s="1"/>
  <c r="L1213" i="1" s="1"/>
  <c r="K1213" i="1" s="1"/>
  <c r="P1213" i="1"/>
  <c r="P1335" i="1"/>
  <c r="O1335" i="1"/>
  <c r="N1335" i="1" s="1"/>
  <c r="M1335" i="1" s="1"/>
  <c r="L1335" i="1" s="1"/>
  <c r="K1335" i="1" s="1"/>
  <c r="O1467" i="1"/>
  <c r="N1467" i="1" s="1"/>
  <c r="M1467" i="1" s="1"/>
  <c r="L1467" i="1" s="1"/>
  <c r="K1467" i="1" s="1"/>
  <c r="P1467" i="1"/>
  <c r="P1477" i="1"/>
  <c r="O1477" i="1"/>
  <c r="N1477" i="1" s="1"/>
  <c r="M1477" i="1" s="1"/>
  <c r="L1477" i="1" s="1"/>
  <c r="K1477" i="1" s="1"/>
  <c r="P1492" i="1"/>
  <c r="O1492" i="1"/>
  <c r="N1492" i="1" s="1"/>
  <c r="M1492" i="1" s="1"/>
  <c r="L1492" i="1" s="1"/>
  <c r="K1492" i="1" s="1"/>
  <c r="O1162" i="1"/>
  <c r="N1162" i="1" s="1"/>
  <c r="M1162" i="1" s="1"/>
  <c r="L1162" i="1" s="1"/>
  <c r="K1162" i="1" s="1"/>
  <c r="O1164" i="1"/>
  <c r="N1164" i="1" s="1"/>
  <c r="M1164" i="1" s="1"/>
  <c r="L1164" i="1" s="1"/>
  <c r="K1164" i="1" s="1"/>
  <c r="O1170" i="1"/>
  <c r="N1170" i="1" s="1"/>
  <c r="M1170" i="1" s="1"/>
  <c r="L1170" i="1" s="1"/>
  <c r="K1170" i="1" s="1"/>
  <c r="O1172" i="1"/>
  <c r="N1172" i="1" s="1"/>
  <c r="M1172" i="1" s="1"/>
  <c r="L1172" i="1" s="1"/>
  <c r="K1172" i="1" s="1"/>
  <c r="O1178" i="1"/>
  <c r="N1178" i="1" s="1"/>
  <c r="M1178" i="1" s="1"/>
  <c r="L1178" i="1" s="1"/>
  <c r="K1178" i="1" s="1"/>
  <c r="O1180" i="1"/>
  <c r="N1180" i="1" s="1"/>
  <c r="M1180" i="1" s="1"/>
  <c r="L1180" i="1" s="1"/>
  <c r="K1180" i="1" s="1"/>
  <c r="O1203" i="1"/>
  <c r="N1203" i="1" s="1"/>
  <c r="M1203" i="1" s="1"/>
  <c r="L1203" i="1" s="1"/>
  <c r="K1203" i="1" s="1"/>
  <c r="O1218" i="1"/>
  <c r="N1218" i="1" s="1"/>
  <c r="M1218" i="1" s="1"/>
  <c r="L1218" i="1" s="1"/>
  <c r="K1218" i="1" s="1"/>
  <c r="O1334" i="1"/>
  <c r="N1334" i="1" s="1"/>
  <c r="M1334" i="1" s="1"/>
  <c r="L1334" i="1" s="1"/>
  <c r="K1334" i="1" s="1"/>
  <c r="O1400" i="1"/>
  <c r="N1400" i="1" s="1"/>
  <c r="M1400" i="1" s="1"/>
  <c r="L1400" i="1" s="1"/>
  <c r="K1400" i="1" s="1"/>
  <c r="P1400" i="1"/>
  <c r="P1412" i="1"/>
  <c r="O1412" i="1"/>
  <c r="N1412" i="1" s="1"/>
  <c r="M1412" i="1" s="1"/>
  <c r="L1412" i="1" s="1"/>
  <c r="K1412" i="1" s="1"/>
  <c r="P1471" i="1"/>
  <c r="O1471" i="1"/>
  <c r="N1471" i="1" s="1"/>
  <c r="M1471" i="1" s="1"/>
  <c r="L1471" i="1" s="1"/>
  <c r="K1471" i="1" s="1"/>
  <c r="P1482" i="1"/>
  <c r="O1482" i="1"/>
  <c r="N1482" i="1" s="1"/>
  <c r="M1482" i="1" s="1"/>
  <c r="L1482" i="1" s="1"/>
  <c r="K1482" i="1" s="1"/>
  <c r="P1249" i="1"/>
  <c r="O1249" i="1"/>
  <c r="N1249" i="1" s="1"/>
  <c r="M1249" i="1" s="1"/>
  <c r="L1249" i="1" s="1"/>
  <c r="K1249" i="1" s="1"/>
  <c r="P1317" i="1"/>
  <c r="O1317" i="1"/>
  <c r="N1317" i="1" s="1"/>
  <c r="M1317" i="1" s="1"/>
  <c r="L1317" i="1" s="1"/>
  <c r="K1317" i="1" s="1"/>
  <c r="O1322" i="1"/>
  <c r="N1322" i="1" s="1"/>
  <c r="M1322" i="1" s="1"/>
  <c r="L1322" i="1" s="1"/>
  <c r="K1322" i="1" s="1"/>
  <c r="P1322" i="1"/>
  <c r="P1404" i="1"/>
  <c r="O1404" i="1"/>
  <c r="N1404" i="1" s="1"/>
  <c r="M1404" i="1" s="1"/>
  <c r="L1404" i="1" s="1"/>
  <c r="K1404" i="1" s="1"/>
  <c r="P1427" i="1"/>
  <c r="O1427" i="1"/>
  <c r="N1427" i="1" s="1"/>
  <c r="M1427" i="1" s="1"/>
  <c r="L1427" i="1" s="1"/>
  <c r="K1427" i="1" s="1"/>
  <c r="O1160" i="1"/>
  <c r="N1160" i="1" s="1"/>
  <c r="M1160" i="1" s="1"/>
  <c r="L1160" i="1" s="1"/>
  <c r="K1160" i="1" s="1"/>
  <c r="O1166" i="1"/>
  <c r="N1166" i="1" s="1"/>
  <c r="M1166" i="1" s="1"/>
  <c r="L1166" i="1" s="1"/>
  <c r="K1166" i="1" s="1"/>
  <c r="O1168" i="1"/>
  <c r="N1168" i="1" s="1"/>
  <c r="M1168" i="1" s="1"/>
  <c r="L1168" i="1" s="1"/>
  <c r="K1168" i="1" s="1"/>
  <c r="O1174" i="1"/>
  <c r="N1174" i="1" s="1"/>
  <c r="M1174" i="1" s="1"/>
  <c r="L1174" i="1" s="1"/>
  <c r="K1174" i="1" s="1"/>
  <c r="O1176" i="1"/>
  <c r="N1176" i="1" s="1"/>
  <c r="M1176" i="1" s="1"/>
  <c r="L1176" i="1" s="1"/>
  <c r="K1176" i="1" s="1"/>
  <c r="O1182" i="1"/>
  <c r="N1182" i="1" s="1"/>
  <c r="M1182" i="1" s="1"/>
  <c r="L1182" i="1" s="1"/>
  <c r="K1182" i="1" s="1"/>
  <c r="P1228" i="1"/>
  <c r="O1228" i="1"/>
  <c r="N1228" i="1" s="1"/>
  <c r="M1228" i="1" s="1"/>
  <c r="L1228" i="1" s="1"/>
  <c r="K1228" i="1" s="1"/>
  <c r="O1232" i="1"/>
  <c r="N1232" i="1" s="1"/>
  <c r="M1232" i="1" s="1"/>
  <c r="L1232" i="1" s="1"/>
  <c r="K1232" i="1" s="1"/>
  <c r="P1232" i="1"/>
  <c r="P1242" i="1"/>
  <c r="O1242" i="1"/>
  <c r="N1242" i="1" s="1"/>
  <c r="M1242" i="1" s="1"/>
  <c r="L1242" i="1" s="1"/>
  <c r="K1242" i="1" s="1"/>
  <c r="O1243" i="1"/>
  <c r="N1243" i="1" s="1"/>
  <c r="M1243" i="1" s="1"/>
  <c r="L1243" i="1" s="1"/>
  <c r="K1243" i="1" s="1"/>
  <c r="P1243" i="1"/>
  <c r="O1247" i="1"/>
  <c r="N1247" i="1" s="1"/>
  <c r="M1247" i="1" s="1"/>
  <c r="L1247" i="1" s="1"/>
  <c r="K1247" i="1" s="1"/>
  <c r="P1253" i="1"/>
  <c r="O1253" i="1"/>
  <c r="N1253" i="1" s="1"/>
  <c r="M1253" i="1" s="1"/>
  <c r="L1253" i="1" s="1"/>
  <c r="K1253" i="1" s="1"/>
  <c r="O1261" i="1"/>
  <c r="N1261" i="1" s="1"/>
  <c r="M1261" i="1" s="1"/>
  <c r="L1261" i="1" s="1"/>
  <c r="K1261" i="1" s="1"/>
  <c r="P1261" i="1"/>
  <c r="P1281" i="1"/>
  <c r="O1281" i="1"/>
  <c r="N1281" i="1" s="1"/>
  <c r="M1281" i="1" s="1"/>
  <c r="L1281" i="1" s="1"/>
  <c r="K1281" i="1" s="1"/>
  <c r="O1289" i="1"/>
  <c r="N1289" i="1" s="1"/>
  <c r="M1289" i="1" s="1"/>
  <c r="L1289" i="1" s="1"/>
  <c r="K1289" i="1" s="1"/>
  <c r="P1289" i="1"/>
  <c r="O1327" i="1"/>
  <c r="N1327" i="1" s="1"/>
  <c r="M1327" i="1" s="1"/>
  <c r="L1327" i="1" s="1"/>
  <c r="K1327" i="1" s="1"/>
  <c r="O1489" i="1"/>
  <c r="N1489" i="1" s="1"/>
  <c r="M1489" i="1" s="1"/>
  <c r="L1489" i="1" s="1"/>
  <c r="K1489" i="1" s="1"/>
  <c r="P1489" i="1"/>
  <c r="P1497" i="1"/>
  <c r="O1497" i="1"/>
  <c r="N1497" i="1" s="1"/>
  <c r="M1497" i="1" s="1"/>
  <c r="L1497" i="1" s="1"/>
  <c r="K1497" i="1" s="1"/>
  <c r="P1500" i="1"/>
  <c r="O1500" i="1"/>
  <c r="N1500" i="1" s="1"/>
  <c r="M1500" i="1" s="1"/>
  <c r="L1500" i="1" s="1"/>
  <c r="K1500" i="1" s="1"/>
  <c r="AB1139" i="1" l="1"/>
  <c r="W1138" i="1"/>
  <c r="V1138" i="1"/>
  <c r="U1138" i="1"/>
  <c r="C1138" i="1"/>
  <c r="W1136" i="1"/>
  <c r="V1136" i="1" s="1"/>
  <c r="U1136" i="1" s="1"/>
  <c r="W1135" i="1"/>
  <c r="V1135" i="1" s="1"/>
  <c r="U1135" i="1" s="1"/>
  <c r="O1135" i="1" s="1"/>
  <c r="N1135" i="1" s="1"/>
  <c r="M1135" i="1"/>
  <c r="L1135" i="1" s="1"/>
  <c r="K1135" i="1" s="1"/>
  <c r="W1134" i="1"/>
  <c r="V1134" i="1"/>
  <c r="U1134" i="1" s="1"/>
  <c r="W1133" i="1"/>
  <c r="V1133" i="1"/>
  <c r="U1133" i="1" s="1"/>
  <c r="W1132" i="1"/>
  <c r="V1132" i="1" s="1"/>
  <c r="U1132" i="1" s="1"/>
  <c r="W1131" i="1"/>
  <c r="V1131" i="1" s="1"/>
  <c r="U1131" i="1" s="1"/>
  <c r="O1131" i="1" s="1"/>
  <c r="N1131" i="1" s="1"/>
  <c r="M1131" i="1"/>
  <c r="L1131" i="1" s="1"/>
  <c r="K1131" i="1" s="1"/>
  <c r="W1130" i="1"/>
  <c r="V1130" i="1"/>
  <c r="U1130" i="1" s="1"/>
  <c r="W1129" i="1"/>
  <c r="V1129" i="1"/>
  <c r="U1129" i="1" s="1"/>
  <c r="W1128" i="1"/>
  <c r="V1128" i="1" s="1"/>
  <c r="U1128" i="1" s="1"/>
  <c r="W1127" i="1"/>
  <c r="V1127" i="1" s="1"/>
  <c r="U1127" i="1" s="1"/>
  <c r="O1127" i="1" s="1"/>
  <c r="N1127" i="1" s="1"/>
  <c r="M1127" i="1"/>
  <c r="L1127" i="1" s="1"/>
  <c r="K1127" i="1" s="1"/>
  <c r="W1126" i="1"/>
  <c r="V1126" i="1"/>
  <c r="U1126" i="1" s="1"/>
  <c r="W1125" i="1"/>
  <c r="V1125" i="1"/>
  <c r="U1125" i="1" s="1"/>
  <c r="W1124" i="1"/>
  <c r="V1124" i="1" s="1"/>
  <c r="U1124" i="1" s="1"/>
  <c r="W1123" i="1"/>
  <c r="V1123" i="1" s="1"/>
  <c r="U1123" i="1" s="1"/>
  <c r="O1123" i="1" s="1"/>
  <c r="N1123" i="1" s="1"/>
  <c r="M1123" i="1"/>
  <c r="L1123" i="1" s="1"/>
  <c r="K1123" i="1" s="1"/>
  <c r="W1122" i="1"/>
  <c r="V1122" i="1"/>
  <c r="U1122" i="1" s="1"/>
  <c r="W1121" i="1"/>
  <c r="V1121" i="1"/>
  <c r="U1121" i="1" s="1"/>
  <c r="W1119" i="1"/>
  <c r="V1119" i="1" s="1"/>
  <c r="U1119" i="1" s="1"/>
  <c r="C1119" i="1"/>
  <c r="W1118" i="1"/>
  <c r="V1118" i="1"/>
  <c r="U1118" i="1"/>
  <c r="C1118" i="1"/>
  <c r="W1117" i="1"/>
  <c r="V1117" i="1" s="1"/>
  <c r="U1117" i="1" s="1"/>
  <c r="C1117" i="1"/>
  <c r="W1116" i="1"/>
  <c r="V1116" i="1"/>
  <c r="U1116" i="1"/>
  <c r="C1116" i="1"/>
  <c r="W1115" i="1"/>
  <c r="V1115" i="1" s="1"/>
  <c r="U1115" i="1" s="1"/>
  <c r="C1115" i="1"/>
  <c r="W1114" i="1"/>
  <c r="V1114" i="1"/>
  <c r="U1114" i="1"/>
  <c r="C1114" i="1"/>
  <c r="W1113" i="1"/>
  <c r="V1113" i="1" s="1"/>
  <c r="U1113" i="1" s="1"/>
  <c r="C1113" i="1"/>
  <c r="W1112" i="1"/>
  <c r="V1112" i="1"/>
  <c r="U1112" i="1"/>
  <c r="C1112" i="1"/>
  <c r="W1111" i="1"/>
  <c r="V1111" i="1" s="1"/>
  <c r="U1111" i="1" s="1"/>
  <c r="C1111" i="1"/>
  <c r="W1110" i="1"/>
  <c r="V1110" i="1"/>
  <c r="U1110" i="1"/>
  <c r="C1110" i="1"/>
  <c r="W1109" i="1"/>
  <c r="V1109" i="1" s="1"/>
  <c r="U1109" i="1" s="1"/>
  <c r="C1109" i="1"/>
  <c r="C1108" i="1"/>
  <c r="W1107" i="1"/>
  <c r="V1107" i="1"/>
  <c r="U1107" i="1" s="1"/>
  <c r="C1107" i="1"/>
  <c r="W1106" i="1"/>
  <c r="V1106" i="1" s="1"/>
  <c r="U1106" i="1" s="1"/>
  <c r="O1106" i="1" s="1"/>
  <c r="N1106" i="1" s="1"/>
  <c r="M1106" i="1" s="1"/>
  <c r="L1106" i="1" s="1"/>
  <c r="K1106" i="1" s="1"/>
  <c r="P1106" i="1"/>
  <c r="C1106" i="1"/>
  <c r="W1105" i="1"/>
  <c r="V1105" i="1"/>
  <c r="U1105" i="1" s="1"/>
  <c r="C1105" i="1"/>
  <c r="W1104" i="1"/>
  <c r="V1104" i="1" s="1"/>
  <c r="U1104" i="1" s="1"/>
  <c r="O1104" i="1" s="1"/>
  <c r="N1104" i="1" s="1"/>
  <c r="M1104" i="1" s="1"/>
  <c r="L1104" i="1" s="1"/>
  <c r="K1104" i="1" s="1"/>
  <c r="P1104" i="1"/>
  <c r="C1104" i="1"/>
  <c r="W1102" i="1"/>
  <c r="V1102" i="1"/>
  <c r="U1102" i="1" s="1"/>
  <c r="C1102" i="1"/>
  <c r="W1101" i="1"/>
  <c r="V1101" i="1" s="1"/>
  <c r="U1101" i="1" s="1"/>
  <c r="O1101" i="1" s="1"/>
  <c r="N1101" i="1" s="1"/>
  <c r="M1101" i="1" s="1"/>
  <c r="L1101" i="1" s="1"/>
  <c r="K1101" i="1" s="1"/>
  <c r="P1101" i="1"/>
  <c r="C1101" i="1"/>
  <c r="W1100" i="1"/>
  <c r="V1100" i="1"/>
  <c r="U1100" i="1" s="1"/>
  <c r="C1100" i="1"/>
  <c r="W1099" i="1"/>
  <c r="V1099" i="1" s="1"/>
  <c r="U1099" i="1" s="1"/>
  <c r="O1099" i="1" s="1"/>
  <c r="N1099" i="1" s="1"/>
  <c r="M1099" i="1" s="1"/>
  <c r="L1099" i="1" s="1"/>
  <c r="K1099" i="1" s="1"/>
  <c r="P1099" i="1"/>
  <c r="C1099" i="1"/>
  <c r="W1098" i="1"/>
  <c r="V1098" i="1"/>
  <c r="U1098" i="1" s="1"/>
  <c r="C1098" i="1"/>
  <c r="W1097" i="1"/>
  <c r="V1097" i="1" s="1"/>
  <c r="U1097" i="1" s="1"/>
  <c r="O1097" i="1" s="1"/>
  <c r="N1097" i="1" s="1"/>
  <c r="M1097" i="1" s="1"/>
  <c r="L1097" i="1" s="1"/>
  <c r="K1097" i="1" s="1"/>
  <c r="P1097" i="1"/>
  <c r="C1097" i="1"/>
  <c r="W1096" i="1"/>
  <c r="V1096" i="1"/>
  <c r="U1096" i="1" s="1"/>
  <c r="C1096" i="1"/>
  <c r="W1095" i="1"/>
  <c r="V1095" i="1" s="1"/>
  <c r="U1095" i="1" s="1"/>
  <c r="O1095" i="1" s="1"/>
  <c r="N1095" i="1" s="1"/>
  <c r="M1095" i="1" s="1"/>
  <c r="L1095" i="1" s="1"/>
  <c r="K1095" i="1" s="1"/>
  <c r="P1095" i="1"/>
  <c r="C1095" i="1"/>
  <c r="W1094" i="1"/>
  <c r="V1094" i="1"/>
  <c r="U1094" i="1" s="1"/>
  <c r="C1094" i="1"/>
  <c r="W1093" i="1"/>
  <c r="V1093" i="1" s="1"/>
  <c r="U1093" i="1" s="1"/>
  <c r="O1093" i="1" s="1"/>
  <c r="N1093" i="1" s="1"/>
  <c r="M1093" i="1" s="1"/>
  <c r="L1093" i="1" s="1"/>
  <c r="K1093" i="1" s="1"/>
  <c r="P1093" i="1"/>
  <c r="C1093" i="1"/>
  <c r="W1092" i="1"/>
  <c r="V1092" i="1"/>
  <c r="U1092" i="1" s="1"/>
  <c r="C1092" i="1"/>
  <c r="W1091" i="1"/>
  <c r="V1091" i="1" s="1"/>
  <c r="U1091" i="1" s="1"/>
  <c r="C1091" i="1"/>
  <c r="W1090" i="1"/>
  <c r="V1090" i="1"/>
  <c r="U1090" i="1"/>
  <c r="C1090" i="1"/>
  <c r="W1089" i="1"/>
  <c r="V1089" i="1"/>
  <c r="U1089" i="1" s="1"/>
  <c r="O1089" i="1" s="1"/>
  <c r="N1089" i="1" s="1"/>
  <c r="M1089" i="1" s="1"/>
  <c r="L1089" i="1" s="1"/>
  <c r="K1089" i="1" s="1"/>
  <c r="P1089" i="1"/>
  <c r="C1089" i="1"/>
  <c r="W1088" i="1"/>
  <c r="V1088" i="1"/>
  <c r="U1088" i="1"/>
  <c r="C1088" i="1"/>
  <c r="W1087" i="1"/>
  <c r="V1087" i="1"/>
  <c r="U1087" i="1" s="1"/>
  <c r="O1087" i="1" s="1"/>
  <c r="N1087" i="1" s="1"/>
  <c r="M1087" i="1" s="1"/>
  <c r="L1087" i="1" s="1"/>
  <c r="P1087" i="1"/>
  <c r="K1087" i="1"/>
  <c r="C1087" i="1"/>
  <c r="W1086" i="1"/>
  <c r="V1086" i="1"/>
  <c r="U1086" i="1"/>
  <c r="C1086" i="1"/>
  <c r="W1085" i="1"/>
  <c r="V1085" i="1"/>
  <c r="U1085" i="1" s="1"/>
  <c r="O1085" i="1" s="1"/>
  <c r="N1085" i="1" s="1"/>
  <c r="M1085" i="1" s="1"/>
  <c r="L1085" i="1" s="1"/>
  <c r="K1085" i="1" s="1"/>
  <c r="P1085" i="1"/>
  <c r="C1085" i="1"/>
  <c r="W1084" i="1"/>
  <c r="V1084" i="1"/>
  <c r="U1084" i="1"/>
  <c r="C1084" i="1"/>
  <c r="W1083" i="1"/>
  <c r="V1083" i="1"/>
  <c r="U1083" i="1" s="1"/>
  <c r="O1083" i="1" s="1"/>
  <c r="N1083" i="1" s="1"/>
  <c r="M1083" i="1" s="1"/>
  <c r="L1083" i="1" s="1"/>
  <c r="P1083" i="1"/>
  <c r="K1083" i="1"/>
  <c r="C1083" i="1"/>
  <c r="W1082" i="1"/>
  <c r="V1082" i="1"/>
  <c r="U1082" i="1"/>
  <c r="C1082" i="1"/>
  <c r="W1081" i="1"/>
  <c r="V1081" i="1"/>
  <c r="U1081" i="1" s="1"/>
  <c r="O1081" i="1" s="1"/>
  <c r="N1081" i="1" s="1"/>
  <c r="M1081" i="1" s="1"/>
  <c r="L1081" i="1" s="1"/>
  <c r="K1081" i="1" s="1"/>
  <c r="P1081" i="1"/>
  <c r="C1081" i="1"/>
  <c r="W1080" i="1"/>
  <c r="V1080" i="1"/>
  <c r="U1080" i="1"/>
  <c r="C1080" i="1"/>
  <c r="W1079" i="1"/>
  <c r="V1079" i="1"/>
  <c r="U1079" i="1" s="1"/>
  <c r="O1079" i="1" s="1"/>
  <c r="N1079" i="1" s="1"/>
  <c r="M1079" i="1" s="1"/>
  <c r="L1079" i="1"/>
  <c r="K1079" i="1"/>
  <c r="C1079" i="1"/>
  <c r="W1078" i="1"/>
  <c r="V1078" i="1"/>
  <c r="U1078" i="1"/>
  <c r="C1078" i="1"/>
  <c r="W1077" i="1"/>
  <c r="V1077" i="1"/>
  <c r="U1077" i="1" s="1"/>
  <c r="O1077" i="1" s="1"/>
  <c r="N1077" i="1" s="1"/>
  <c r="M1077" i="1" s="1"/>
  <c r="L1077" i="1"/>
  <c r="K1077" i="1"/>
  <c r="C1077" i="1"/>
  <c r="W1076" i="1"/>
  <c r="V1076" i="1"/>
  <c r="U1076" i="1"/>
  <c r="C1076" i="1"/>
  <c r="W1075" i="1"/>
  <c r="V1075" i="1"/>
  <c r="U1075" i="1" s="1"/>
  <c r="O1075" i="1" s="1"/>
  <c r="N1075" i="1" s="1"/>
  <c r="M1075" i="1" s="1"/>
  <c r="L1075" i="1"/>
  <c r="K1075" i="1"/>
  <c r="C1075" i="1"/>
  <c r="W1074" i="1"/>
  <c r="V1074" i="1"/>
  <c r="U1074" i="1"/>
  <c r="C1074" i="1"/>
  <c r="W1073" i="1"/>
  <c r="V1073" i="1"/>
  <c r="U1073" i="1" s="1"/>
  <c r="O1073" i="1" s="1"/>
  <c r="N1073" i="1" s="1"/>
  <c r="M1073" i="1" s="1"/>
  <c r="L1073" i="1"/>
  <c r="K1073" i="1"/>
  <c r="C1073" i="1"/>
  <c r="W1072" i="1"/>
  <c r="V1072" i="1"/>
  <c r="U1072" i="1"/>
  <c r="C1072" i="1"/>
  <c r="W1071" i="1"/>
  <c r="V1071" i="1"/>
  <c r="U1071" i="1" s="1"/>
  <c r="O1071" i="1" s="1"/>
  <c r="N1071" i="1" s="1"/>
  <c r="M1071" i="1"/>
  <c r="L1071" i="1"/>
  <c r="K1071" i="1" s="1"/>
  <c r="C1071" i="1"/>
  <c r="W1070" i="1"/>
  <c r="V1070" i="1"/>
  <c r="U1070" i="1" s="1"/>
  <c r="P1070" i="1" s="1"/>
  <c r="O1070" i="1"/>
  <c r="N1070" i="1" s="1"/>
  <c r="M1070" i="1" s="1"/>
  <c r="L1070" i="1" s="1"/>
  <c r="K1070" i="1" s="1"/>
  <c r="C1070" i="1"/>
  <c r="W1069" i="1"/>
  <c r="V1069" i="1" s="1"/>
  <c r="U1069" i="1" s="1"/>
  <c r="C1069" i="1"/>
  <c r="W1068" i="1"/>
  <c r="V1068" i="1"/>
  <c r="U1068" i="1" s="1"/>
  <c r="P1068" i="1" s="1"/>
  <c r="O1068" i="1"/>
  <c r="N1068" i="1" s="1"/>
  <c r="M1068" i="1" s="1"/>
  <c r="L1068" i="1" s="1"/>
  <c r="K1068" i="1" s="1"/>
  <c r="C1068" i="1"/>
  <c r="W1067" i="1"/>
  <c r="V1067" i="1" s="1"/>
  <c r="U1067" i="1" s="1"/>
  <c r="C1067" i="1"/>
  <c r="W1065" i="1"/>
  <c r="V1065" i="1"/>
  <c r="U1065" i="1" s="1"/>
  <c r="P1065" i="1" s="1"/>
  <c r="O1065" i="1"/>
  <c r="N1065" i="1" s="1"/>
  <c r="M1065" i="1" s="1"/>
  <c r="L1065" i="1" s="1"/>
  <c r="K1065" i="1" s="1"/>
  <c r="C1065" i="1"/>
  <c r="W1064" i="1"/>
  <c r="V1064" i="1" s="1"/>
  <c r="U1064" i="1" s="1"/>
  <c r="C1064" i="1"/>
  <c r="W1062" i="1"/>
  <c r="V1062" i="1"/>
  <c r="U1062" i="1" s="1"/>
  <c r="P1062" i="1" s="1"/>
  <c r="O1062" i="1"/>
  <c r="N1062" i="1" s="1"/>
  <c r="M1062" i="1" s="1"/>
  <c r="L1062" i="1" s="1"/>
  <c r="K1062" i="1" s="1"/>
  <c r="C1062" i="1"/>
  <c r="W1060" i="1"/>
  <c r="V1060" i="1" s="1"/>
  <c r="U1060" i="1" s="1"/>
  <c r="C1060" i="1"/>
  <c r="W1059" i="1"/>
  <c r="V1059" i="1"/>
  <c r="U1059" i="1" s="1"/>
  <c r="P1059" i="1" s="1"/>
  <c r="O1059" i="1"/>
  <c r="N1059" i="1" s="1"/>
  <c r="M1059" i="1" s="1"/>
  <c r="L1059" i="1" s="1"/>
  <c r="K1059" i="1" s="1"/>
  <c r="C1059" i="1"/>
  <c r="W1058" i="1"/>
  <c r="V1058" i="1" s="1"/>
  <c r="U1058" i="1" s="1"/>
  <c r="C1058" i="1"/>
  <c r="W1057" i="1"/>
  <c r="V1057" i="1"/>
  <c r="U1057" i="1" s="1"/>
  <c r="P1057" i="1" s="1"/>
  <c r="O1057" i="1"/>
  <c r="N1057" i="1" s="1"/>
  <c r="M1057" i="1" s="1"/>
  <c r="L1057" i="1" s="1"/>
  <c r="K1057" i="1" s="1"/>
  <c r="C1057" i="1"/>
  <c r="W1056" i="1"/>
  <c r="V1056" i="1" s="1"/>
  <c r="U1056" i="1" s="1"/>
  <c r="C1056" i="1"/>
  <c r="W1055" i="1"/>
  <c r="V1055" i="1"/>
  <c r="U1055" i="1" s="1"/>
  <c r="P1055" i="1" s="1"/>
  <c r="O1055" i="1"/>
  <c r="N1055" i="1" s="1"/>
  <c r="M1055" i="1" s="1"/>
  <c r="L1055" i="1" s="1"/>
  <c r="K1055" i="1" s="1"/>
  <c r="C1055" i="1"/>
  <c r="W1053" i="1"/>
  <c r="V1053" i="1" s="1"/>
  <c r="U1053" i="1" s="1"/>
  <c r="C1053" i="1"/>
  <c r="W1052" i="1"/>
  <c r="V1052" i="1"/>
  <c r="U1052" i="1" s="1"/>
  <c r="P1052" i="1" s="1"/>
  <c r="O1052" i="1"/>
  <c r="N1052" i="1" s="1"/>
  <c r="M1052" i="1" s="1"/>
  <c r="L1052" i="1" s="1"/>
  <c r="K1052" i="1" s="1"/>
  <c r="C1052" i="1"/>
  <c r="W1051" i="1"/>
  <c r="V1051" i="1" s="1"/>
  <c r="U1051" i="1" s="1"/>
  <c r="C1051" i="1"/>
  <c r="W1049" i="1"/>
  <c r="V1049" i="1"/>
  <c r="U1049" i="1" s="1"/>
  <c r="P1049" i="1" s="1"/>
  <c r="O1049" i="1"/>
  <c r="N1049" i="1" s="1"/>
  <c r="M1049" i="1" s="1"/>
  <c r="L1049" i="1" s="1"/>
  <c r="K1049" i="1" s="1"/>
  <c r="W1048" i="1"/>
  <c r="V1048" i="1" s="1"/>
  <c r="U1048" i="1" s="1"/>
  <c r="O1048" i="1" s="1"/>
  <c r="N1048" i="1" s="1"/>
  <c r="M1048" i="1" s="1"/>
  <c r="L1048" i="1" s="1"/>
  <c r="K1048" i="1" s="1"/>
  <c r="P1048" i="1"/>
  <c r="W1046" i="1"/>
  <c r="V1046" i="1" s="1"/>
  <c r="U1046" i="1" s="1"/>
  <c r="C1046" i="1"/>
  <c r="W1045" i="1"/>
  <c r="V1045" i="1"/>
  <c r="U1045" i="1" s="1"/>
  <c r="P1045" i="1" s="1"/>
  <c r="O1045" i="1"/>
  <c r="N1045" i="1" s="1"/>
  <c r="M1045" i="1" s="1"/>
  <c r="L1045" i="1" s="1"/>
  <c r="K1045" i="1" s="1"/>
  <c r="C1045" i="1"/>
  <c r="W1044" i="1"/>
  <c r="V1044" i="1" s="1"/>
  <c r="U1044" i="1" s="1"/>
  <c r="C1044" i="1"/>
  <c r="W1043" i="1"/>
  <c r="V1043" i="1"/>
  <c r="U1043" i="1" s="1"/>
  <c r="P1043" i="1" s="1"/>
  <c r="O1043" i="1"/>
  <c r="N1043" i="1" s="1"/>
  <c r="M1043" i="1" s="1"/>
  <c r="L1043" i="1" s="1"/>
  <c r="K1043" i="1" s="1"/>
  <c r="C1043" i="1"/>
  <c r="W1042" i="1"/>
  <c r="V1042" i="1" s="1"/>
  <c r="U1042" i="1" s="1"/>
  <c r="C1042" i="1"/>
  <c r="W1041" i="1"/>
  <c r="V1041" i="1"/>
  <c r="U1041" i="1" s="1"/>
  <c r="P1041" i="1" s="1"/>
  <c r="O1041" i="1"/>
  <c r="N1041" i="1" s="1"/>
  <c r="M1041" i="1" s="1"/>
  <c r="L1041" i="1" s="1"/>
  <c r="K1041" i="1" s="1"/>
  <c r="C1041" i="1"/>
  <c r="W1040" i="1"/>
  <c r="V1040" i="1" s="1"/>
  <c r="U1040" i="1" s="1"/>
  <c r="C1040" i="1"/>
  <c r="W1039" i="1"/>
  <c r="V1039" i="1"/>
  <c r="U1039" i="1" s="1"/>
  <c r="P1039" i="1" s="1"/>
  <c r="O1039" i="1"/>
  <c r="N1039" i="1" s="1"/>
  <c r="M1039" i="1" s="1"/>
  <c r="L1039" i="1" s="1"/>
  <c r="K1039" i="1" s="1"/>
  <c r="C1039" i="1"/>
  <c r="W1038" i="1"/>
  <c r="V1038" i="1" s="1"/>
  <c r="U1038" i="1" s="1"/>
  <c r="C1038" i="1"/>
  <c r="W1037" i="1"/>
  <c r="V1037" i="1"/>
  <c r="U1037" i="1" s="1"/>
  <c r="P1037" i="1" s="1"/>
  <c r="O1037" i="1"/>
  <c r="N1037" i="1" s="1"/>
  <c r="M1037" i="1" s="1"/>
  <c r="L1037" i="1" s="1"/>
  <c r="K1037" i="1" s="1"/>
  <c r="C1037" i="1"/>
  <c r="W1036" i="1"/>
  <c r="V1036" i="1" s="1"/>
  <c r="U1036" i="1" s="1"/>
  <c r="C1036" i="1"/>
  <c r="W1035" i="1"/>
  <c r="V1035" i="1"/>
  <c r="U1035" i="1" s="1"/>
  <c r="P1035" i="1" s="1"/>
  <c r="O1035" i="1"/>
  <c r="N1035" i="1" s="1"/>
  <c r="M1035" i="1" s="1"/>
  <c r="L1035" i="1" s="1"/>
  <c r="K1035" i="1" s="1"/>
  <c r="C1035" i="1"/>
  <c r="W1034" i="1"/>
  <c r="V1034" i="1" s="1"/>
  <c r="U1034" i="1" s="1"/>
  <c r="C1034" i="1"/>
  <c r="W1033" i="1"/>
  <c r="V1033" i="1"/>
  <c r="U1033" i="1" s="1"/>
  <c r="P1033" i="1" s="1"/>
  <c r="O1033" i="1"/>
  <c r="N1033" i="1" s="1"/>
  <c r="M1033" i="1" s="1"/>
  <c r="L1033" i="1" s="1"/>
  <c r="K1033" i="1" s="1"/>
  <c r="C1033" i="1"/>
  <c r="W1032" i="1"/>
  <c r="V1032" i="1" s="1"/>
  <c r="U1032" i="1" s="1"/>
  <c r="C1032" i="1"/>
  <c r="W1031" i="1"/>
  <c r="V1031" i="1"/>
  <c r="U1031" i="1" s="1"/>
  <c r="P1031" i="1" s="1"/>
  <c r="O1031" i="1"/>
  <c r="N1031" i="1" s="1"/>
  <c r="M1031" i="1" s="1"/>
  <c r="L1031" i="1" s="1"/>
  <c r="K1031" i="1" s="1"/>
  <c r="C1031" i="1"/>
  <c r="W1030" i="1"/>
  <c r="V1030" i="1" s="1"/>
  <c r="U1030" i="1" s="1"/>
  <c r="C1030" i="1"/>
  <c r="W1029" i="1"/>
  <c r="V1029" i="1"/>
  <c r="U1029" i="1" s="1"/>
  <c r="P1029" i="1" s="1"/>
  <c r="O1029" i="1"/>
  <c r="N1029" i="1" s="1"/>
  <c r="M1029" i="1" s="1"/>
  <c r="L1029" i="1" s="1"/>
  <c r="K1029" i="1" s="1"/>
  <c r="C1029" i="1"/>
  <c r="W1028" i="1"/>
  <c r="V1028" i="1" s="1"/>
  <c r="U1028" i="1" s="1"/>
  <c r="C1028" i="1"/>
  <c r="W1027" i="1"/>
  <c r="V1027" i="1"/>
  <c r="U1027" i="1" s="1"/>
  <c r="P1027" i="1" s="1"/>
  <c r="O1027" i="1"/>
  <c r="N1027" i="1" s="1"/>
  <c r="M1027" i="1" s="1"/>
  <c r="L1027" i="1" s="1"/>
  <c r="K1027" i="1" s="1"/>
  <c r="C1027" i="1"/>
  <c r="W1026" i="1"/>
  <c r="V1026" i="1" s="1"/>
  <c r="U1026" i="1" s="1"/>
  <c r="C1026" i="1"/>
  <c r="W1025" i="1"/>
  <c r="V1025" i="1"/>
  <c r="U1025" i="1" s="1"/>
  <c r="P1025" i="1" s="1"/>
  <c r="O1025" i="1"/>
  <c r="N1025" i="1" s="1"/>
  <c r="M1025" i="1" s="1"/>
  <c r="L1025" i="1" s="1"/>
  <c r="K1025" i="1" s="1"/>
  <c r="C1025" i="1"/>
  <c r="W1024" i="1"/>
  <c r="V1024" i="1"/>
  <c r="U1024" i="1"/>
  <c r="O1024" i="1" s="1"/>
  <c r="N1024" i="1" s="1"/>
  <c r="P1024" i="1"/>
  <c r="M1024" i="1"/>
  <c r="L1024" i="1" s="1"/>
  <c r="K1024" i="1" s="1"/>
  <c r="C1024" i="1"/>
  <c r="W1023" i="1"/>
  <c r="V1023" i="1"/>
  <c r="U1023" i="1" s="1"/>
  <c r="P1023" i="1" s="1"/>
  <c r="C1023" i="1"/>
  <c r="W1022" i="1"/>
  <c r="V1022" i="1"/>
  <c r="U1022" i="1"/>
  <c r="O1022" i="1" s="1"/>
  <c r="N1022" i="1" s="1"/>
  <c r="M1022" i="1" s="1"/>
  <c r="L1022" i="1" s="1"/>
  <c r="K1022" i="1" s="1"/>
  <c r="P1022" i="1"/>
  <c r="C1022" i="1"/>
  <c r="W1021" i="1"/>
  <c r="V1021" i="1" s="1"/>
  <c r="U1021" i="1" s="1"/>
  <c r="C1021" i="1"/>
  <c r="V1020" i="1"/>
  <c r="U1020" i="1"/>
  <c r="P1020" i="1"/>
  <c r="O1020" i="1"/>
  <c r="N1020" i="1" s="1"/>
  <c r="M1020" i="1" s="1"/>
  <c r="L1020" i="1" s="1"/>
  <c r="K1020" i="1" s="1"/>
  <c r="C1020" i="1"/>
  <c r="V1019" i="1"/>
  <c r="U1019" i="1"/>
  <c r="O1019" i="1" s="1"/>
  <c r="N1019" i="1" s="1"/>
  <c r="P1019" i="1"/>
  <c r="M1019" i="1"/>
  <c r="L1019" i="1" s="1"/>
  <c r="K1019" i="1" s="1"/>
  <c r="C1019" i="1"/>
  <c r="V1018" i="1"/>
  <c r="U1018" i="1"/>
  <c r="C1018" i="1"/>
  <c r="W1017" i="1"/>
  <c r="V1017" i="1" s="1"/>
  <c r="U1017" i="1" s="1"/>
  <c r="P1017" i="1" s="1"/>
  <c r="W1016" i="1"/>
  <c r="V1016" i="1"/>
  <c r="U1016" i="1"/>
  <c r="O1016" i="1" s="1"/>
  <c r="N1016" i="1" s="1"/>
  <c r="M1016" i="1" s="1"/>
  <c r="L1016" i="1" s="1"/>
  <c r="K1016" i="1" s="1"/>
  <c r="P1016" i="1"/>
  <c r="W1015" i="1"/>
  <c r="V1015" i="1"/>
  <c r="U1015" i="1" s="1"/>
  <c r="C1015" i="1"/>
  <c r="W1014" i="1"/>
  <c r="V1014" i="1" s="1"/>
  <c r="U1014" i="1" s="1"/>
  <c r="P1014" i="1" s="1"/>
  <c r="O1014" i="1"/>
  <c r="N1014" i="1" s="1"/>
  <c r="M1014" i="1" s="1"/>
  <c r="L1014" i="1"/>
  <c r="K1014" i="1" s="1"/>
  <c r="C1014" i="1"/>
  <c r="W1013" i="1"/>
  <c r="V1013" i="1"/>
  <c r="U1013" i="1" s="1"/>
  <c r="C1013" i="1"/>
  <c r="W1012" i="1"/>
  <c r="V1012" i="1" s="1"/>
  <c r="U1012" i="1" s="1"/>
  <c r="P1012" i="1" s="1"/>
  <c r="O1012" i="1"/>
  <c r="N1012" i="1" s="1"/>
  <c r="M1012" i="1" s="1"/>
  <c r="L1012" i="1"/>
  <c r="K1012" i="1" s="1"/>
  <c r="W1011" i="1"/>
  <c r="V1011" i="1"/>
  <c r="U1011" i="1"/>
  <c r="O1011" i="1" s="1"/>
  <c r="N1011" i="1" s="1"/>
  <c r="M1011" i="1" s="1"/>
  <c r="L1011" i="1" s="1"/>
  <c r="K1011" i="1" s="1"/>
  <c r="C1011" i="1"/>
  <c r="W1010" i="1"/>
  <c r="V1010" i="1" s="1"/>
  <c r="U1010" i="1" s="1"/>
  <c r="C1010" i="1"/>
  <c r="W1009" i="1"/>
  <c r="V1009" i="1"/>
  <c r="U1009" i="1"/>
  <c r="O1009" i="1" s="1"/>
  <c r="N1009" i="1" s="1"/>
  <c r="M1009" i="1"/>
  <c r="L1009" i="1"/>
  <c r="K1009" i="1" s="1"/>
  <c r="C1009" i="1"/>
  <c r="W1008" i="1"/>
  <c r="V1008" i="1"/>
  <c r="U1008" i="1" s="1"/>
  <c r="P1008" i="1" s="1"/>
  <c r="O1008" i="1"/>
  <c r="N1008" i="1" s="1"/>
  <c r="M1008" i="1" s="1"/>
  <c r="L1008" i="1" s="1"/>
  <c r="K1008" i="1" s="1"/>
  <c r="W1007" i="1"/>
  <c r="V1007" i="1" s="1"/>
  <c r="U1007" i="1" s="1"/>
  <c r="O1007" i="1" s="1"/>
  <c r="N1007" i="1" s="1"/>
  <c r="M1007" i="1" s="1"/>
  <c r="L1007" i="1" s="1"/>
  <c r="K1007" i="1" s="1"/>
  <c r="P1007" i="1"/>
  <c r="O1028" i="1" l="1"/>
  <c r="N1028" i="1" s="1"/>
  <c r="M1028" i="1" s="1"/>
  <c r="L1028" i="1" s="1"/>
  <c r="K1028" i="1" s="1"/>
  <c r="P1028" i="1"/>
  <c r="O1032" i="1"/>
  <c r="N1032" i="1" s="1"/>
  <c r="M1032" i="1" s="1"/>
  <c r="L1032" i="1" s="1"/>
  <c r="K1032" i="1" s="1"/>
  <c r="P1032" i="1"/>
  <c r="O1040" i="1"/>
  <c r="N1040" i="1" s="1"/>
  <c r="M1040" i="1" s="1"/>
  <c r="L1040" i="1" s="1"/>
  <c r="K1040" i="1" s="1"/>
  <c r="P1040" i="1"/>
  <c r="P1010" i="1"/>
  <c r="O1010" i="1"/>
  <c r="N1010" i="1" s="1"/>
  <c r="M1010" i="1" s="1"/>
  <c r="L1010" i="1" s="1"/>
  <c r="K1010" i="1" s="1"/>
  <c r="O1051" i="1"/>
  <c r="N1051" i="1" s="1"/>
  <c r="M1051" i="1" s="1"/>
  <c r="L1051" i="1" s="1"/>
  <c r="K1051" i="1" s="1"/>
  <c r="P1051" i="1"/>
  <c r="O1056" i="1"/>
  <c r="N1056" i="1" s="1"/>
  <c r="M1056" i="1" s="1"/>
  <c r="L1056" i="1" s="1"/>
  <c r="K1056" i="1" s="1"/>
  <c r="P1056" i="1"/>
  <c r="O1060" i="1"/>
  <c r="N1060" i="1" s="1"/>
  <c r="M1060" i="1" s="1"/>
  <c r="L1060" i="1" s="1"/>
  <c r="K1060" i="1" s="1"/>
  <c r="P1060" i="1"/>
  <c r="O1067" i="1"/>
  <c r="N1067" i="1" s="1"/>
  <c r="M1067" i="1" s="1"/>
  <c r="L1067" i="1" s="1"/>
  <c r="K1067" i="1" s="1"/>
  <c r="P1067" i="1"/>
  <c r="P1013" i="1"/>
  <c r="O1013" i="1"/>
  <c r="N1013" i="1" s="1"/>
  <c r="M1013" i="1" s="1"/>
  <c r="L1013" i="1" s="1"/>
  <c r="K1013" i="1" s="1"/>
  <c r="P1021" i="1"/>
  <c r="O1021" i="1"/>
  <c r="N1021" i="1" s="1"/>
  <c r="M1021" i="1" s="1"/>
  <c r="L1021" i="1" s="1"/>
  <c r="K1021" i="1" s="1"/>
  <c r="O1026" i="1"/>
  <c r="N1026" i="1" s="1"/>
  <c r="M1026" i="1" s="1"/>
  <c r="L1026" i="1" s="1"/>
  <c r="K1026" i="1" s="1"/>
  <c r="P1026" i="1"/>
  <c r="O1030" i="1"/>
  <c r="N1030" i="1" s="1"/>
  <c r="M1030" i="1" s="1"/>
  <c r="L1030" i="1" s="1"/>
  <c r="K1030" i="1" s="1"/>
  <c r="P1030" i="1"/>
  <c r="O1034" i="1"/>
  <c r="N1034" i="1" s="1"/>
  <c r="M1034" i="1" s="1"/>
  <c r="L1034" i="1" s="1"/>
  <c r="K1034" i="1" s="1"/>
  <c r="P1034" i="1"/>
  <c r="O1038" i="1"/>
  <c r="N1038" i="1" s="1"/>
  <c r="M1038" i="1" s="1"/>
  <c r="L1038" i="1" s="1"/>
  <c r="K1038" i="1" s="1"/>
  <c r="P1038" i="1"/>
  <c r="O1042" i="1"/>
  <c r="N1042" i="1" s="1"/>
  <c r="M1042" i="1" s="1"/>
  <c r="L1042" i="1" s="1"/>
  <c r="K1042" i="1" s="1"/>
  <c r="P1042" i="1"/>
  <c r="O1046" i="1"/>
  <c r="N1046" i="1" s="1"/>
  <c r="M1046" i="1" s="1"/>
  <c r="L1046" i="1" s="1"/>
  <c r="K1046" i="1" s="1"/>
  <c r="P1046" i="1"/>
  <c r="O1036" i="1"/>
  <c r="N1036" i="1" s="1"/>
  <c r="M1036" i="1" s="1"/>
  <c r="L1036" i="1" s="1"/>
  <c r="K1036" i="1" s="1"/>
  <c r="P1036" i="1"/>
  <c r="O1044" i="1"/>
  <c r="N1044" i="1" s="1"/>
  <c r="M1044" i="1" s="1"/>
  <c r="L1044" i="1" s="1"/>
  <c r="K1044" i="1" s="1"/>
  <c r="P1044" i="1"/>
  <c r="P1015" i="1"/>
  <c r="O1015" i="1"/>
  <c r="N1015" i="1" s="1"/>
  <c r="M1015" i="1" s="1"/>
  <c r="L1015" i="1" s="1"/>
  <c r="K1015" i="1" s="1"/>
  <c r="O1053" i="1"/>
  <c r="N1053" i="1" s="1"/>
  <c r="M1053" i="1" s="1"/>
  <c r="L1053" i="1" s="1"/>
  <c r="K1053" i="1" s="1"/>
  <c r="P1053" i="1"/>
  <c r="O1058" i="1"/>
  <c r="N1058" i="1" s="1"/>
  <c r="M1058" i="1" s="1"/>
  <c r="L1058" i="1" s="1"/>
  <c r="K1058" i="1" s="1"/>
  <c r="P1058" i="1"/>
  <c r="O1064" i="1"/>
  <c r="N1064" i="1" s="1"/>
  <c r="M1064" i="1" s="1"/>
  <c r="L1064" i="1" s="1"/>
  <c r="K1064" i="1" s="1"/>
  <c r="P1064" i="1"/>
  <c r="O1069" i="1"/>
  <c r="N1069" i="1" s="1"/>
  <c r="M1069" i="1" s="1"/>
  <c r="L1069" i="1" s="1"/>
  <c r="K1069" i="1" s="1"/>
  <c r="P1069" i="1"/>
  <c r="O1072" i="1"/>
  <c r="N1072" i="1" s="1"/>
  <c r="M1072" i="1" s="1"/>
  <c r="L1072" i="1" s="1"/>
  <c r="K1072" i="1" s="1"/>
  <c r="P1072" i="1"/>
  <c r="O1074" i="1"/>
  <c r="N1074" i="1" s="1"/>
  <c r="M1074" i="1" s="1"/>
  <c r="L1074" i="1" s="1"/>
  <c r="K1074" i="1" s="1"/>
  <c r="P1074" i="1"/>
  <c r="O1076" i="1"/>
  <c r="N1076" i="1" s="1"/>
  <c r="M1076" i="1" s="1"/>
  <c r="L1076" i="1" s="1"/>
  <c r="K1076" i="1" s="1"/>
  <c r="P1076" i="1"/>
  <c r="P1092" i="1"/>
  <c r="O1092" i="1"/>
  <c r="N1092" i="1" s="1"/>
  <c r="M1092" i="1" s="1"/>
  <c r="L1092" i="1" s="1"/>
  <c r="K1092" i="1" s="1"/>
  <c r="P1096" i="1"/>
  <c r="O1096" i="1"/>
  <c r="N1096" i="1" s="1"/>
  <c r="M1096" i="1" s="1"/>
  <c r="L1096" i="1" s="1"/>
  <c r="K1096" i="1" s="1"/>
  <c r="P1100" i="1"/>
  <c r="O1100" i="1"/>
  <c r="N1100" i="1" s="1"/>
  <c r="M1100" i="1" s="1"/>
  <c r="L1100" i="1" s="1"/>
  <c r="K1100" i="1" s="1"/>
  <c r="O1082" i="1"/>
  <c r="N1082" i="1" s="1"/>
  <c r="M1082" i="1" s="1"/>
  <c r="L1082" i="1" s="1"/>
  <c r="K1082" i="1" s="1"/>
  <c r="P1082" i="1"/>
  <c r="O1086" i="1"/>
  <c r="N1086" i="1" s="1"/>
  <c r="M1086" i="1" s="1"/>
  <c r="L1086" i="1" s="1"/>
  <c r="K1086" i="1" s="1"/>
  <c r="P1086" i="1"/>
  <c r="O1090" i="1"/>
  <c r="N1090" i="1" s="1"/>
  <c r="M1090" i="1" s="1"/>
  <c r="L1090" i="1" s="1"/>
  <c r="K1090" i="1" s="1"/>
  <c r="P1090" i="1"/>
  <c r="P1110" i="1"/>
  <c r="O1110" i="1"/>
  <c r="N1110" i="1" s="1"/>
  <c r="M1110" i="1" s="1"/>
  <c r="L1110" i="1" s="1"/>
  <c r="K1110" i="1" s="1"/>
  <c r="P1118" i="1"/>
  <c r="O1118" i="1"/>
  <c r="N1118" i="1" s="1"/>
  <c r="M1118" i="1" s="1"/>
  <c r="L1118" i="1" s="1"/>
  <c r="K1118" i="1" s="1"/>
  <c r="P1122" i="1"/>
  <c r="O1122" i="1"/>
  <c r="N1122" i="1" s="1"/>
  <c r="M1122" i="1" s="1"/>
  <c r="L1122" i="1" s="1"/>
  <c r="K1122" i="1" s="1"/>
  <c r="P1126" i="1"/>
  <c r="O1126" i="1"/>
  <c r="N1126" i="1" s="1"/>
  <c r="M1126" i="1" s="1"/>
  <c r="L1126" i="1" s="1"/>
  <c r="K1126" i="1" s="1"/>
  <c r="P1130" i="1"/>
  <c r="O1130" i="1"/>
  <c r="N1130" i="1" s="1"/>
  <c r="M1130" i="1" s="1"/>
  <c r="L1130" i="1" s="1"/>
  <c r="K1130" i="1" s="1"/>
  <c r="P1134" i="1"/>
  <c r="O1134" i="1"/>
  <c r="N1134" i="1" s="1"/>
  <c r="M1134" i="1" s="1"/>
  <c r="L1134" i="1" s="1"/>
  <c r="K1134" i="1" s="1"/>
  <c r="P1009" i="1"/>
  <c r="O1017" i="1"/>
  <c r="N1017" i="1" s="1"/>
  <c r="M1017" i="1" s="1"/>
  <c r="L1017" i="1" s="1"/>
  <c r="K1017" i="1" s="1"/>
  <c r="P1071" i="1"/>
  <c r="P1073" i="1"/>
  <c r="P1075" i="1"/>
  <c r="P1077" i="1"/>
  <c r="P1079" i="1"/>
  <c r="P1091" i="1"/>
  <c r="O1091" i="1"/>
  <c r="N1091" i="1" s="1"/>
  <c r="M1091" i="1" s="1"/>
  <c r="L1091" i="1" s="1"/>
  <c r="K1091" i="1" s="1"/>
  <c r="P1094" i="1"/>
  <c r="O1094" i="1"/>
  <c r="N1094" i="1" s="1"/>
  <c r="M1094" i="1" s="1"/>
  <c r="L1094" i="1" s="1"/>
  <c r="K1094" i="1" s="1"/>
  <c r="P1098" i="1"/>
  <c r="O1098" i="1"/>
  <c r="N1098" i="1" s="1"/>
  <c r="M1098" i="1" s="1"/>
  <c r="L1098" i="1" s="1"/>
  <c r="K1098" i="1" s="1"/>
  <c r="P1102" i="1"/>
  <c r="O1102" i="1"/>
  <c r="N1102" i="1" s="1"/>
  <c r="M1102" i="1" s="1"/>
  <c r="L1102" i="1" s="1"/>
  <c r="K1102" i="1" s="1"/>
  <c r="P1107" i="1"/>
  <c r="O1107" i="1"/>
  <c r="N1107" i="1" s="1"/>
  <c r="M1107" i="1" s="1"/>
  <c r="L1107" i="1" s="1"/>
  <c r="K1107" i="1" s="1"/>
  <c r="P1116" i="1"/>
  <c r="O1116" i="1"/>
  <c r="N1116" i="1" s="1"/>
  <c r="M1116" i="1" s="1"/>
  <c r="L1116" i="1" s="1"/>
  <c r="K1116" i="1" s="1"/>
  <c r="P1018" i="1"/>
  <c r="O1018" i="1"/>
  <c r="N1018" i="1" s="1"/>
  <c r="M1018" i="1" s="1"/>
  <c r="L1018" i="1" s="1"/>
  <c r="K1018" i="1" s="1"/>
  <c r="O1078" i="1"/>
  <c r="N1078" i="1" s="1"/>
  <c r="M1078" i="1" s="1"/>
  <c r="L1078" i="1" s="1"/>
  <c r="K1078" i="1" s="1"/>
  <c r="P1078" i="1"/>
  <c r="P1105" i="1"/>
  <c r="O1105" i="1"/>
  <c r="N1105" i="1" s="1"/>
  <c r="M1105" i="1" s="1"/>
  <c r="L1105" i="1" s="1"/>
  <c r="K1105" i="1" s="1"/>
  <c r="P1112" i="1"/>
  <c r="O1112" i="1"/>
  <c r="N1112" i="1" s="1"/>
  <c r="M1112" i="1" s="1"/>
  <c r="L1112" i="1" s="1"/>
  <c r="K1112" i="1" s="1"/>
  <c r="P1138" i="1"/>
  <c r="O1138" i="1"/>
  <c r="N1138" i="1" s="1"/>
  <c r="M1138" i="1" s="1"/>
  <c r="L1138" i="1" s="1"/>
  <c r="K1138" i="1" s="1"/>
  <c r="P1011" i="1"/>
  <c r="O1023" i="1"/>
  <c r="N1023" i="1" s="1"/>
  <c r="M1023" i="1" s="1"/>
  <c r="L1023" i="1" s="1"/>
  <c r="K1023" i="1" s="1"/>
  <c r="O1080" i="1"/>
  <c r="N1080" i="1" s="1"/>
  <c r="M1080" i="1" s="1"/>
  <c r="L1080" i="1" s="1"/>
  <c r="K1080" i="1" s="1"/>
  <c r="P1080" i="1"/>
  <c r="O1084" i="1"/>
  <c r="N1084" i="1" s="1"/>
  <c r="M1084" i="1" s="1"/>
  <c r="L1084" i="1" s="1"/>
  <c r="K1084" i="1" s="1"/>
  <c r="P1084" i="1"/>
  <c r="O1088" i="1"/>
  <c r="N1088" i="1" s="1"/>
  <c r="M1088" i="1" s="1"/>
  <c r="L1088" i="1" s="1"/>
  <c r="K1088" i="1" s="1"/>
  <c r="P1088" i="1"/>
  <c r="P1114" i="1"/>
  <c r="O1114" i="1"/>
  <c r="N1114" i="1" s="1"/>
  <c r="M1114" i="1" s="1"/>
  <c r="L1114" i="1" s="1"/>
  <c r="K1114" i="1" s="1"/>
  <c r="P1121" i="1"/>
  <c r="O1121" i="1"/>
  <c r="N1121" i="1" s="1"/>
  <c r="M1121" i="1" s="1"/>
  <c r="L1121" i="1" s="1"/>
  <c r="K1121" i="1" s="1"/>
  <c r="P1125" i="1"/>
  <c r="O1125" i="1"/>
  <c r="N1125" i="1" s="1"/>
  <c r="M1125" i="1" s="1"/>
  <c r="L1125" i="1" s="1"/>
  <c r="K1125" i="1" s="1"/>
  <c r="P1129" i="1"/>
  <c r="O1129" i="1"/>
  <c r="N1129" i="1" s="1"/>
  <c r="M1129" i="1" s="1"/>
  <c r="L1129" i="1" s="1"/>
  <c r="K1129" i="1" s="1"/>
  <c r="P1133" i="1"/>
  <c r="O1133" i="1"/>
  <c r="N1133" i="1" s="1"/>
  <c r="M1133" i="1" s="1"/>
  <c r="L1133" i="1" s="1"/>
  <c r="K1133" i="1" s="1"/>
  <c r="P1109" i="1"/>
  <c r="O1109" i="1"/>
  <c r="N1109" i="1" s="1"/>
  <c r="M1109" i="1" s="1"/>
  <c r="L1109" i="1" s="1"/>
  <c r="K1109" i="1" s="1"/>
  <c r="P1111" i="1"/>
  <c r="O1111" i="1"/>
  <c r="N1111" i="1" s="1"/>
  <c r="M1111" i="1" s="1"/>
  <c r="L1111" i="1" s="1"/>
  <c r="K1111" i="1" s="1"/>
  <c r="P1113" i="1"/>
  <c r="O1113" i="1"/>
  <c r="N1113" i="1" s="1"/>
  <c r="M1113" i="1" s="1"/>
  <c r="L1113" i="1" s="1"/>
  <c r="K1113" i="1" s="1"/>
  <c r="P1115" i="1"/>
  <c r="O1115" i="1"/>
  <c r="N1115" i="1" s="1"/>
  <c r="M1115" i="1" s="1"/>
  <c r="L1115" i="1" s="1"/>
  <c r="K1115" i="1" s="1"/>
  <c r="P1117" i="1"/>
  <c r="O1117" i="1"/>
  <c r="N1117" i="1" s="1"/>
  <c r="M1117" i="1" s="1"/>
  <c r="L1117" i="1" s="1"/>
  <c r="K1117" i="1" s="1"/>
  <c r="P1119" i="1"/>
  <c r="O1119" i="1"/>
  <c r="N1119" i="1" s="1"/>
  <c r="M1119" i="1" s="1"/>
  <c r="L1119" i="1" s="1"/>
  <c r="K1119" i="1" s="1"/>
  <c r="P1123" i="1"/>
  <c r="P1124" i="1"/>
  <c r="O1124" i="1"/>
  <c r="N1124" i="1" s="1"/>
  <c r="M1124" i="1" s="1"/>
  <c r="L1124" i="1" s="1"/>
  <c r="K1124" i="1" s="1"/>
  <c r="P1127" i="1"/>
  <c r="P1128" i="1"/>
  <c r="O1128" i="1"/>
  <c r="N1128" i="1" s="1"/>
  <c r="M1128" i="1" s="1"/>
  <c r="L1128" i="1" s="1"/>
  <c r="K1128" i="1" s="1"/>
  <c r="P1131" i="1"/>
  <c r="P1132" i="1"/>
  <c r="O1132" i="1"/>
  <c r="N1132" i="1" s="1"/>
  <c r="M1132" i="1" s="1"/>
  <c r="L1132" i="1" s="1"/>
  <c r="K1132" i="1" s="1"/>
  <c r="P1135" i="1"/>
  <c r="P1136" i="1"/>
  <c r="O1136" i="1"/>
  <c r="N1136" i="1" s="1"/>
  <c r="M1136" i="1" s="1"/>
  <c r="L1136" i="1" s="1"/>
  <c r="K1136" i="1" s="1"/>
  <c r="AA982" i="1"/>
  <c r="AA981" i="1"/>
  <c r="C977" i="1"/>
  <c r="C971" i="1"/>
  <c r="AB942" i="1" l="1"/>
  <c r="AA942" i="1"/>
  <c r="AB941" i="1"/>
  <c r="AA941" i="1"/>
  <c r="W936" i="1"/>
  <c r="V936" i="1" s="1"/>
  <c r="U936" i="1" s="1"/>
  <c r="T936" i="1" s="1"/>
  <c r="S936" i="1" s="1"/>
  <c r="R936" i="1" s="1"/>
  <c r="Q936" i="1" s="1"/>
  <c r="P936" i="1" s="1"/>
  <c r="O936" i="1" s="1"/>
  <c r="N936" i="1" s="1"/>
  <c r="M936" i="1" s="1"/>
  <c r="L936" i="1" s="1"/>
  <c r="K936" i="1" s="1"/>
  <c r="C936" i="1"/>
  <c r="W932" i="1"/>
  <c r="V932" i="1" s="1"/>
  <c r="U932" i="1" s="1"/>
  <c r="T932" i="1" s="1"/>
  <c r="S932" i="1" s="1"/>
  <c r="R932" i="1" s="1"/>
  <c r="Q932" i="1" s="1"/>
  <c r="P932" i="1" s="1"/>
  <c r="O932" i="1" s="1"/>
  <c r="N932" i="1" s="1"/>
  <c r="M932" i="1" s="1"/>
  <c r="L932" i="1" s="1"/>
  <c r="K932" i="1" s="1"/>
  <c r="C932" i="1"/>
  <c r="W927" i="1"/>
  <c r="V927" i="1" s="1"/>
  <c r="U927" i="1" s="1"/>
  <c r="T927" i="1" s="1"/>
  <c r="S927" i="1" s="1"/>
  <c r="R927" i="1" s="1"/>
  <c r="Q927" i="1" s="1"/>
  <c r="P927" i="1" s="1"/>
  <c r="O927" i="1" s="1"/>
  <c r="N927" i="1" s="1"/>
  <c r="M927" i="1" s="1"/>
  <c r="L927" i="1" s="1"/>
  <c r="K927" i="1" s="1"/>
  <c r="C927" i="1"/>
  <c r="W924" i="1"/>
  <c r="V924" i="1" s="1"/>
  <c r="U924" i="1" s="1"/>
  <c r="T924" i="1" s="1"/>
  <c r="S924" i="1" s="1"/>
  <c r="R924" i="1" s="1"/>
  <c r="Q924" i="1" s="1"/>
  <c r="P924" i="1" s="1"/>
  <c r="O924" i="1" s="1"/>
  <c r="N924" i="1" s="1"/>
  <c r="M924" i="1" s="1"/>
  <c r="L924" i="1" s="1"/>
  <c r="K924" i="1" s="1"/>
  <c r="C924" i="1"/>
  <c r="W921" i="1"/>
  <c r="V921" i="1" s="1"/>
  <c r="U921" i="1" s="1"/>
  <c r="T921" i="1" s="1"/>
  <c r="S921" i="1" s="1"/>
  <c r="R921" i="1" s="1"/>
  <c r="Q921" i="1" s="1"/>
  <c r="P921" i="1" s="1"/>
  <c r="O921" i="1" s="1"/>
  <c r="N921" i="1" s="1"/>
  <c r="M921" i="1" s="1"/>
  <c r="L921" i="1" s="1"/>
  <c r="K921" i="1" s="1"/>
  <c r="C921" i="1"/>
  <c r="W889" i="1"/>
  <c r="V889" i="1" s="1"/>
  <c r="U889" i="1" s="1"/>
  <c r="T889" i="1" s="1"/>
  <c r="S889" i="1" s="1"/>
  <c r="R889" i="1" s="1"/>
  <c r="Q889" i="1" s="1"/>
  <c r="P889" i="1" s="1"/>
  <c r="O889" i="1" s="1"/>
  <c r="N889" i="1" s="1"/>
  <c r="M889" i="1" s="1"/>
  <c r="L889" i="1" s="1"/>
  <c r="K889" i="1" s="1"/>
  <c r="C889" i="1"/>
  <c r="W879" i="1"/>
  <c r="V879" i="1" s="1"/>
  <c r="U879" i="1" s="1"/>
  <c r="C879" i="1"/>
  <c r="W874" i="1"/>
  <c r="V874" i="1" s="1"/>
  <c r="U874" i="1"/>
  <c r="P874" i="1" s="1"/>
  <c r="O874" i="1"/>
  <c r="N874" i="1" s="1"/>
  <c r="M874" i="1" s="1"/>
  <c r="L874" i="1" s="1"/>
  <c r="K874" i="1" s="1"/>
  <c r="C874" i="1"/>
  <c r="W819" i="1"/>
  <c r="V819" i="1" s="1"/>
  <c r="U819" i="1" s="1"/>
  <c r="C819" i="1"/>
  <c r="W814" i="1"/>
  <c r="V814" i="1" s="1"/>
  <c r="U814" i="1"/>
  <c r="P814" i="1" s="1"/>
  <c r="O814" i="1"/>
  <c r="N814" i="1" s="1"/>
  <c r="M814" i="1" s="1"/>
  <c r="L814" i="1" s="1"/>
  <c r="K814" i="1" s="1"/>
  <c r="C814" i="1"/>
  <c r="W812" i="1"/>
  <c r="V812" i="1" s="1"/>
  <c r="U812" i="1" s="1"/>
  <c r="C812" i="1"/>
  <c r="W810" i="1"/>
  <c r="V810" i="1" s="1"/>
  <c r="U810" i="1"/>
  <c r="P810" i="1" s="1"/>
  <c r="O810" i="1"/>
  <c r="N810" i="1" s="1"/>
  <c r="M810" i="1" s="1"/>
  <c r="L810" i="1" s="1"/>
  <c r="K810" i="1" s="1"/>
  <c r="C810" i="1"/>
  <c r="W806" i="1"/>
  <c r="V806" i="1" s="1"/>
  <c r="U806" i="1" s="1"/>
  <c r="C806" i="1"/>
  <c r="W802" i="1"/>
  <c r="V802" i="1" s="1"/>
  <c r="U802" i="1"/>
  <c r="P802" i="1" s="1"/>
  <c r="O802" i="1"/>
  <c r="N802" i="1" s="1"/>
  <c r="M802" i="1" s="1"/>
  <c r="L802" i="1" s="1"/>
  <c r="K802" i="1" s="1"/>
  <c r="C802" i="1"/>
  <c r="W798" i="1"/>
  <c r="V798" i="1" s="1"/>
  <c r="U798" i="1" s="1"/>
  <c r="W796" i="1"/>
  <c r="V796" i="1"/>
  <c r="U796" i="1" s="1"/>
  <c r="O796" i="1" s="1"/>
  <c r="N796" i="1" s="1"/>
  <c r="M796" i="1" s="1"/>
  <c r="L796" i="1" s="1"/>
  <c r="K796" i="1" s="1"/>
  <c r="C796" i="1"/>
  <c r="W794" i="1"/>
  <c r="V794" i="1"/>
  <c r="U794" i="1" s="1"/>
  <c r="O794" i="1"/>
  <c r="N794" i="1" s="1"/>
  <c r="M794" i="1"/>
  <c r="L794" i="1" s="1"/>
  <c r="K794" i="1" s="1"/>
  <c r="C794" i="1"/>
  <c r="W792" i="1"/>
  <c r="V792" i="1" s="1"/>
  <c r="U792" i="1"/>
  <c r="P792" i="1" s="1"/>
  <c r="C792" i="1"/>
  <c r="W779" i="1"/>
  <c r="V779" i="1" s="1"/>
  <c r="U779" i="1" s="1"/>
  <c r="C779" i="1"/>
  <c r="W772" i="1"/>
  <c r="V772" i="1" s="1"/>
  <c r="U772" i="1"/>
  <c r="P772" i="1" s="1"/>
  <c r="C772" i="1"/>
  <c r="W770" i="1"/>
  <c r="V770" i="1" s="1"/>
  <c r="U770" i="1" s="1"/>
  <c r="C770" i="1"/>
  <c r="W766" i="1"/>
  <c r="V766" i="1" s="1"/>
  <c r="U766" i="1"/>
  <c r="P766" i="1" s="1"/>
  <c r="C766" i="1"/>
  <c r="W764" i="1"/>
  <c r="V764" i="1" s="1"/>
  <c r="U764" i="1" s="1"/>
  <c r="C764" i="1"/>
  <c r="W762" i="1"/>
  <c r="V762" i="1" s="1"/>
  <c r="U762" i="1"/>
  <c r="P762" i="1" s="1"/>
  <c r="W752" i="1"/>
  <c r="V752" i="1"/>
  <c r="U752" i="1" s="1"/>
  <c r="O752" i="1" s="1"/>
  <c r="N752" i="1" s="1"/>
  <c r="M752" i="1" s="1"/>
  <c r="L752" i="1" s="1"/>
  <c r="K752" i="1" s="1"/>
  <c r="P752" i="1"/>
  <c r="C752" i="1"/>
  <c r="W750" i="1"/>
  <c r="V750" i="1"/>
  <c r="U750" i="1" s="1"/>
  <c r="O750" i="1" s="1"/>
  <c r="N750" i="1"/>
  <c r="M750" i="1" s="1"/>
  <c r="L750" i="1"/>
  <c r="K750" i="1" s="1"/>
  <c r="C750" i="1"/>
  <c r="W748" i="1"/>
  <c r="V748" i="1"/>
  <c r="U748" i="1" s="1"/>
  <c r="O748" i="1" s="1"/>
  <c r="N748" i="1" s="1"/>
  <c r="M748" i="1" s="1"/>
  <c r="L748" i="1" s="1"/>
  <c r="K748" i="1" s="1"/>
  <c r="P748" i="1"/>
  <c r="C748" i="1"/>
  <c r="W746" i="1"/>
  <c r="V746" i="1"/>
  <c r="U746" i="1" s="1"/>
  <c r="O746" i="1" s="1"/>
  <c r="N746" i="1"/>
  <c r="M746" i="1" s="1"/>
  <c r="L746" i="1"/>
  <c r="K746" i="1" s="1"/>
  <c r="C746" i="1"/>
  <c r="W744" i="1"/>
  <c r="V744" i="1"/>
  <c r="U744" i="1" s="1"/>
  <c r="O744" i="1" s="1"/>
  <c r="N744" i="1" s="1"/>
  <c r="M744" i="1" s="1"/>
  <c r="L744" i="1" s="1"/>
  <c r="K744" i="1" s="1"/>
  <c r="P744" i="1"/>
  <c r="C744" i="1"/>
  <c r="W742" i="1"/>
  <c r="V742" i="1"/>
  <c r="U742" i="1" s="1"/>
  <c r="O742" i="1" s="1"/>
  <c r="N742" i="1"/>
  <c r="M742" i="1" s="1"/>
  <c r="L742" i="1"/>
  <c r="K742" i="1" s="1"/>
  <c r="C742" i="1"/>
  <c r="W740" i="1"/>
  <c r="V740" i="1"/>
  <c r="U740" i="1" s="1"/>
  <c r="O740" i="1" s="1"/>
  <c r="N740" i="1" s="1"/>
  <c r="M740" i="1" s="1"/>
  <c r="L740" i="1" s="1"/>
  <c r="K740" i="1" s="1"/>
  <c r="P740" i="1"/>
  <c r="C740" i="1"/>
  <c r="W738" i="1"/>
  <c r="V738" i="1"/>
  <c r="U738" i="1" s="1"/>
  <c r="O738" i="1" s="1"/>
  <c r="N738" i="1"/>
  <c r="M738" i="1" s="1"/>
  <c r="L738" i="1"/>
  <c r="K738" i="1" s="1"/>
  <c r="C738" i="1"/>
  <c r="W736" i="1"/>
  <c r="V736" i="1"/>
  <c r="U736" i="1" s="1"/>
  <c r="O736" i="1" s="1"/>
  <c r="N736" i="1" s="1"/>
  <c r="M736" i="1" s="1"/>
  <c r="L736" i="1" s="1"/>
  <c r="K736" i="1" s="1"/>
  <c r="P736" i="1"/>
  <c r="C736" i="1"/>
  <c r="C734" i="1"/>
  <c r="W732" i="1"/>
  <c r="V732" i="1" s="1"/>
  <c r="U732" i="1" s="1"/>
  <c r="C732" i="1"/>
  <c r="P798" i="1" l="1"/>
  <c r="O798" i="1"/>
  <c r="P732" i="1"/>
  <c r="O732" i="1"/>
  <c r="N732" i="1" s="1"/>
  <c r="M732" i="1" s="1"/>
  <c r="L732" i="1" s="1"/>
  <c r="K732" i="1" s="1"/>
  <c r="P764" i="1"/>
  <c r="O764" i="1"/>
  <c r="N764" i="1" s="1"/>
  <c r="M764" i="1" s="1"/>
  <c r="L764" i="1" s="1"/>
  <c r="K764" i="1" s="1"/>
  <c r="P806" i="1"/>
  <c r="O806" i="1"/>
  <c r="N806" i="1" s="1"/>
  <c r="M806" i="1" s="1"/>
  <c r="L806" i="1" s="1"/>
  <c r="K806" i="1" s="1"/>
  <c r="P819" i="1"/>
  <c r="O819" i="1"/>
  <c r="N819" i="1" s="1"/>
  <c r="M819" i="1" s="1"/>
  <c r="L819" i="1" s="1"/>
  <c r="K819" i="1" s="1"/>
  <c r="P770" i="1"/>
  <c r="O770" i="1"/>
  <c r="N770" i="1" s="1"/>
  <c r="M770" i="1" s="1"/>
  <c r="L770" i="1" s="1"/>
  <c r="K770" i="1" s="1"/>
  <c r="P779" i="1"/>
  <c r="O779" i="1"/>
  <c r="N779" i="1" s="1"/>
  <c r="M779" i="1" s="1"/>
  <c r="L779" i="1" s="1"/>
  <c r="K779" i="1" s="1"/>
  <c r="P812" i="1"/>
  <c r="O812" i="1"/>
  <c r="N812" i="1" s="1"/>
  <c r="M812" i="1" s="1"/>
  <c r="L812" i="1" s="1"/>
  <c r="K812" i="1" s="1"/>
  <c r="P879" i="1"/>
  <c r="O879" i="1"/>
  <c r="N879" i="1" s="1"/>
  <c r="M879" i="1" s="1"/>
  <c r="L879" i="1" s="1"/>
  <c r="K879" i="1" s="1"/>
  <c r="P738" i="1"/>
  <c r="P742" i="1"/>
  <c r="P746" i="1"/>
  <c r="P750" i="1"/>
  <c r="O762" i="1"/>
  <c r="O766" i="1"/>
  <c r="N766" i="1" s="1"/>
  <c r="M766" i="1" s="1"/>
  <c r="L766" i="1" s="1"/>
  <c r="K766" i="1" s="1"/>
  <c r="O772" i="1"/>
  <c r="N772" i="1" s="1"/>
  <c r="M772" i="1" s="1"/>
  <c r="L772" i="1" s="1"/>
  <c r="K772" i="1" s="1"/>
  <c r="O792" i="1"/>
  <c r="N792" i="1" s="1"/>
  <c r="M792" i="1" s="1"/>
  <c r="L792" i="1" s="1"/>
  <c r="K792" i="1" s="1"/>
  <c r="P796" i="1"/>
  <c r="AA707" i="1" l="1"/>
  <c r="W705" i="1"/>
  <c r="V705" i="1" s="1"/>
  <c r="U705" i="1" s="1"/>
  <c r="C705" i="1"/>
  <c r="W685" i="1"/>
  <c r="V685" i="1" s="1"/>
  <c r="U685" i="1" s="1"/>
  <c r="C685" i="1"/>
  <c r="V671" i="1"/>
  <c r="U671" i="1" s="1"/>
  <c r="C671" i="1"/>
  <c r="V668" i="1"/>
  <c r="U668" i="1"/>
  <c r="P668" i="1" s="1"/>
  <c r="O668" i="1"/>
  <c r="N668" i="1" s="1"/>
  <c r="M668" i="1" s="1"/>
  <c r="L668" i="1" s="1"/>
  <c r="K668" i="1" s="1"/>
  <c r="C668" i="1"/>
  <c r="V631" i="1"/>
  <c r="U631" i="1" s="1"/>
  <c r="C631" i="1"/>
  <c r="V616" i="1"/>
  <c r="U616" i="1"/>
  <c r="P616" i="1" s="1"/>
  <c r="O616" i="1"/>
  <c r="N616" i="1" s="1"/>
  <c r="M616" i="1" s="1"/>
  <c r="L616" i="1" s="1"/>
  <c r="K616" i="1" s="1"/>
  <c r="C616" i="1"/>
  <c r="V605" i="1"/>
  <c r="U605" i="1" s="1"/>
  <c r="C605" i="1"/>
  <c r="V596" i="1"/>
  <c r="U596" i="1"/>
  <c r="P596" i="1" s="1"/>
  <c r="C596" i="1"/>
  <c r="V589" i="1"/>
  <c r="U589" i="1" s="1"/>
  <c r="C589" i="1"/>
  <c r="V581" i="1"/>
  <c r="U581" i="1"/>
  <c r="V571" i="1"/>
  <c r="U571" i="1"/>
  <c r="P571" i="1" s="1"/>
  <c r="C571" i="1"/>
  <c r="O671" i="1" l="1"/>
  <c r="N671" i="1" s="1"/>
  <c r="M671" i="1" s="1"/>
  <c r="L671" i="1" s="1"/>
  <c r="K671" i="1" s="1"/>
  <c r="P671" i="1"/>
  <c r="P705" i="1"/>
  <c r="O705" i="1"/>
  <c r="N705" i="1" s="1"/>
  <c r="M705" i="1" s="1"/>
  <c r="L705" i="1" s="1"/>
  <c r="K705" i="1" s="1"/>
  <c r="P631" i="1"/>
  <c r="O631" i="1"/>
  <c r="N631" i="1" s="1"/>
  <c r="M631" i="1" s="1"/>
  <c r="L631" i="1" s="1"/>
  <c r="K631" i="1" s="1"/>
  <c r="P685" i="1"/>
  <c r="O685" i="1"/>
  <c r="N685" i="1" s="1"/>
  <c r="M685" i="1" s="1"/>
  <c r="L685" i="1" s="1"/>
  <c r="K685" i="1" s="1"/>
  <c r="P589" i="1"/>
  <c r="O589" i="1"/>
  <c r="N589" i="1" s="1"/>
  <c r="M589" i="1" s="1"/>
  <c r="L589" i="1" s="1"/>
  <c r="K589" i="1" s="1"/>
  <c r="O605" i="1"/>
  <c r="N605" i="1" s="1"/>
  <c r="M605" i="1" s="1"/>
  <c r="L605" i="1" s="1"/>
  <c r="K605" i="1" s="1"/>
  <c r="P605" i="1"/>
  <c r="O571" i="1"/>
  <c r="N571" i="1" s="1"/>
  <c r="M571" i="1" s="1"/>
  <c r="L571" i="1" s="1"/>
  <c r="K571" i="1" s="1"/>
  <c r="O596" i="1"/>
  <c r="N596" i="1" s="1"/>
  <c r="M596" i="1" s="1"/>
  <c r="L596" i="1" s="1"/>
  <c r="K596" i="1" s="1"/>
  <c r="AB546" i="1" l="1"/>
  <c r="AA546" i="1"/>
  <c r="W543" i="1"/>
  <c r="V543" i="1" s="1"/>
  <c r="U543" i="1"/>
  <c r="C543" i="1"/>
  <c r="W541" i="1"/>
  <c r="V541" i="1" s="1"/>
  <c r="U541" i="1" s="1"/>
  <c r="P541" i="1"/>
  <c r="O541" i="1"/>
  <c r="N541" i="1" s="1"/>
  <c r="M541" i="1" s="1"/>
  <c r="L541" i="1" s="1"/>
  <c r="K541" i="1" s="1"/>
  <c r="C541" i="1"/>
  <c r="W539" i="1"/>
  <c r="V539" i="1" s="1"/>
  <c r="U539" i="1" s="1"/>
  <c r="C539" i="1"/>
  <c r="W537" i="1"/>
  <c r="V537" i="1" s="1"/>
  <c r="U537" i="1" s="1"/>
  <c r="C537" i="1"/>
  <c r="AB508" i="1"/>
  <c r="AA508" i="1"/>
  <c r="W505" i="1"/>
  <c r="V505" i="1" s="1"/>
  <c r="U505" i="1" s="1"/>
  <c r="C505" i="1"/>
  <c r="W503" i="1"/>
  <c r="V503" i="1" s="1"/>
  <c r="U503" i="1" s="1"/>
  <c r="C503" i="1"/>
  <c r="W501" i="1"/>
  <c r="V501" i="1" s="1"/>
  <c r="U501" i="1" s="1"/>
  <c r="C501" i="1"/>
  <c r="W499" i="1"/>
  <c r="V499" i="1" s="1"/>
  <c r="U499" i="1" s="1"/>
  <c r="C499" i="1"/>
  <c r="W497" i="1"/>
  <c r="V497" i="1" s="1"/>
  <c r="U497" i="1" s="1"/>
  <c r="C497" i="1"/>
  <c r="W495" i="1"/>
  <c r="V495" i="1"/>
  <c r="U495" i="1" s="1"/>
  <c r="C495" i="1"/>
  <c r="W493" i="1"/>
  <c r="V493" i="1" s="1"/>
  <c r="U493" i="1" s="1"/>
  <c r="O493" i="1" s="1"/>
  <c r="N493" i="1" s="1"/>
  <c r="M493" i="1" s="1"/>
  <c r="L493" i="1" s="1"/>
  <c r="K493" i="1" s="1"/>
  <c r="C493" i="1"/>
  <c r="W491" i="1"/>
  <c r="V491" i="1" s="1"/>
  <c r="U491" i="1" s="1"/>
  <c r="P491" i="1" s="1"/>
  <c r="C491" i="1"/>
  <c r="W489" i="1"/>
  <c r="V489" i="1" s="1"/>
  <c r="U489" i="1" s="1"/>
  <c r="W487" i="1"/>
  <c r="V487" i="1" s="1"/>
  <c r="U487" i="1" s="1"/>
  <c r="O487" i="1" s="1"/>
  <c r="N487" i="1" s="1"/>
  <c r="M487" i="1"/>
  <c r="L487" i="1" s="1"/>
  <c r="K487" i="1" s="1"/>
  <c r="C487" i="1"/>
  <c r="A487" i="1"/>
  <c r="A489" i="1" s="1"/>
  <c r="A491" i="1" s="1"/>
  <c r="A493" i="1" s="1"/>
  <c r="A495" i="1" s="1"/>
  <c r="A497" i="1" s="1"/>
  <c r="A499" i="1" s="1"/>
  <c r="A501" i="1" s="1"/>
  <c r="A503" i="1" s="1"/>
  <c r="A505" i="1" s="1"/>
  <c r="A537" i="1" s="1"/>
  <c r="A539" i="1" s="1"/>
  <c r="A541" i="1" s="1"/>
  <c r="A543" i="1" s="1"/>
  <c r="W485" i="1"/>
  <c r="V485" i="1" s="1"/>
  <c r="U485" i="1" s="1"/>
  <c r="C485" i="1"/>
  <c r="AB463" i="1"/>
  <c r="AA463" i="1"/>
  <c r="W460" i="1"/>
  <c r="V460" i="1" s="1"/>
  <c r="U460" i="1" s="1"/>
  <c r="C460" i="1"/>
  <c r="W458" i="1"/>
  <c r="V458" i="1" s="1"/>
  <c r="U458" i="1" s="1"/>
  <c r="P458" i="1" s="1"/>
  <c r="C458" i="1"/>
  <c r="W456" i="1"/>
  <c r="V456" i="1" s="1"/>
  <c r="U456" i="1" s="1"/>
  <c r="C456" i="1"/>
  <c r="W454" i="1"/>
  <c r="V454" i="1" s="1"/>
  <c r="U454" i="1" s="1"/>
  <c r="C454" i="1"/>
  <c r="W452" i="1"/>
  <c r="V452" i="1" s="1"/>
  <c r="U452" i="1" s="1"/>
  <c r="P452" i="1" s="1"/>
  <c r="O452" i="1"/>
  <c r="N452" i="1" s="1"/>
  <c r="M452" i="1" s="1"/>
  <c r="L452" i="1" s="1"/>
  <c r="K452" i="1" s="1"/>
  <c r="C452" i="1"/>
  <c r="W450" i="1"/>
  <c r="V450" i="1" s="1"/>
  <c r="U450" i="1" s="1"/>
  <c r="C450" i="1"/>
  <c r="W448" i="1"/>
  <c r="V448" i="1" s="1"/>
  <c r="U448" i="1" s="1"/>
  <c r="C448" i="1"/>
  <c r="W446" i="1"/>
  <c r="V446" i="1" s="1"/>
  <c r="U446" i="1" s="1"/>
  <c r="O446" i="1" s="1"/>
  <c r="N446" i="1" s="1"/>
  <c r="M446" i="1" s="1"/>
  <c r="L446" i="1" s="1"/>
  <c r="K446" i="1" s="1"/>
  <c r="C446" i="1"/>
  <c r="W444" i="1"/>
  <c r="V444" i="1" s="1"/>
  <c r="U444" i="1" s="1"/>
  <c r="C444" i="1"/>
  <c r="W442" i="1"/>
  <c r="V442" i="1" s="1"/>
  <c r="U442" i="1" s="1"/>
  <c r="C442" i="1"/>
  <c r="W440" i="1"/>
  <c r="V440" i="1" s="1"/>
  <c r="U440" i="1" s="1"/>
  <c r="C440" i="1"/>
  <c r="W438" i="1"/>
  <c r="V438" i="1" s="1"/>
  <c r="U438" i="1" s="1"/>
  <c r="C438" i="1"/>
  <c r="W436" i="1"/>
  <c r="V436" i="1" s="1"/>
  <c r="U436" i="1" s="1"/>
  <c r="P436" i="1" s="1"/>
  <c r="C436" i="1"/>
  <c r="W434" i="1"/>
  <c r="V434" i="1" s="1"/>
  <c r="U434" i="1" s="1"/>
  <c r="C434" i="1"/>
  <c r="A434" i="1"/>
  <c r="A436" i="1" s="1"/>
  <c r="A438" i="1" s="1"/>
  <c r="A440" i="1" s="1"/>
  <c r="A442" i="1" s="1"/>
  <c r="A444" i="1" s="1"/>
  <c r="A446" i="1" s="1"/>
  <c r="A448" i="1" s="1"/>
  <c r="A450" i="1" s="1"/>
  <c r="A452" i="1" s="1"/>
  <c r="A454" i="1" s="1"/>
  <c r="A456" i="1" s="1"/>
  <c r="A458" i="1" s="1"/>
  <c r="A460" i="1" s="1"/>
  <c r="W432" i="1"/>
  <c r="V432" i="1" s="1"/>
  <c r="U432" i="1" s="1"/>
  <c r="C432" i="1"/>
  <c r="AB405" i="1"/>
  <c r="AA405" i="1"/>
  <c r="W402" i="1"/>
  <c r="V402" i="1"/>
  <c r="U402" i="1" s="1"/>
  <c r="C402" i="1"/>
  <c r="W400" i="1"/>
  <c r="V400" i="1" s="1"/>
  <c r="U400" i="1" s="1"/>
  <c r="O400" i="1" s="1"/>
  <c r="N400" i="1" s="1"/>
  <c r="M400" i="1" s="1"/>
  <c r="L400" i="1" s="1"/>
  <c r="K400" i="1" s="1"/>
  <c r="C400" i="1"/>
  <c r="W398" i="1"/>
  <c r="V398" i="1" s="1"/>
  <c r="U398" i="1" s="1"/>
  <c r="C398" i="1"/>
  <c r="W396" i="1"/>
  <c r="V396" i="1" s="1"/>
  <c r="U396" i="1" s="1"/>
  <c r="C396" i="1"/>
  <c r="W394" i="1"/>
  <c r="V394" i="1" s="1"/>
  <c r="U394" i="1" s="1"/>
  <c r="C394" i="1"/>
  <c r="W392" i="1"/>
  <c r="V392" i="1" s="1"/>
  <c r="U392" i="1" s="1"/>
  <c r="C392" i="1"/>
  <c r="W390" i="1"/>
  <c r="V390" i="1" s="1"/>
  <c r="U390" i="1" s="1"/>
  <c r="O390" i="1" s="1"/>
  <c r="N390" i="1" s="1"/>
  <c r="M390" i="1" s="1"/>
  <c r="L390" i="1" s="1"/>
  <c r="K390" i="1" s="1"/>
  <c r="C390" i="1"/>
  <c r="W388" i="1"/>
  <c r="V388" i="1" s="1"/>
  <c r="U388" i="1" s="1"/>
  <c r="P388" i="1" s="1"/>
  <c r="C388" i="1"/>
  <c r="W386" i="1"/>
  <c r="V386" i="1" s="1"/>
  <c r="U386" i="1" s="1"/>
  <c r="C386" i="1"/>
  <c r="W384" i="1"/>
  <c r="V384" i="1" s="1"/>
  <c r="U384" i="1" s="1"/>
  <c r="C384" i="1"/>
  <c r="W382" i="1"/>
  <c r="V382" i="1" s="1"/>
  <c r="U382" i="1" s="1"/>
  <c r="C382" i="1"/>
  <c r="W380" i="1"/>
  <c r="V380" i="1" s="1"/>
  <c r="U380" i="1" s="1"/>
  <c r="O380" i="1" s="1"/>
  <c r="N380" i="1" s="1"/>
  <c r="M380" i="1" s="1"/>
  <c r="L380" i="1" s="1"/>
  <c r="K380" i="1" s="1"/>
  <c r="C380" i="1"/>
  <c r="W378" i="1"/>
  <c r="V378" i="1" s="1"/>
  <c r="U378" i="1" s="1"/>
  <c r="P378" i="1" s="1"/>
  <c r="C378" i="1"/>
  <c r="W376" i="1"/>
  <c r="V376" i="1" s="1"/>
  <c r="U376" i="1" s="1"/>
  <c r="C376" i="1"/>
  <c r="AB349" i="1"/>
  <c r="AA349" i="1"/>
  <c r="AB348" i="1"/>
  <c r="W346" i="1"/>
  <c r="V346" i="1" s="1"/>
  <c r="U346" i="1" s="1"/>
  <c r="C346" i="1"/>
  <c r="W344" i="1"/>
  <c r="V344" i="1" s="1"/>
  <c r="U344" i="1" s="1"/>
  <c r="C344" i="1"/>
  <c r="W342" i="1"/>
  <c r="V342" i="1" s="1"/>
  <c r="U342" i="1" s="1"/>
  <c r="C342" i="1"/>
  <c r="W340" i="1"/>
  <c r="V340" i="1" s="1"/>
  <c r="U340" i="1" s="1"/>
  <c r="C340" i="1"/>
  <c r="W338" i="1"/>
  <c r="V338" i="1" s="1"/>
  <c r="U338" i="1" s="1"/>
  <c r="O338" i="1" s="1"/>
  <c r="N338" i="1" s="1"/>
  <c r="M338" i="1" s="1"/>
  <c r="L338" i="1" s="1"/>
  <c r="K338" i="1" s="1"/>
  <c r="P338" i="1"/>
  <c r="C338" i="1"/>
  <c r="W336" i="1"/>
  <c r="V336" i="1" s="1"/>
  <c r="U336" i="1" s="1"/>
  <c r="P336" i="1" s="1"/>
  <c r="C336" i="1"/>
  <c r="W334" i="1"/>
  <c r="V334" i="1" s="1"/>
  <c r="U334" i="1" s="1"/>
  <c r="C334" i="1"/>
  <c r="W332" i="1"/>
  <c r="V332" i="1" s="1"/>
  <c r="U332" i="1"/>
  <c r="O332" i="1" s="1"/>
  <c r="N332" i="1" s="1"/>
  <c r="M332" i="1" s="1"/>
  <c r="L332" i="1" s="1"/>
  <c r="K332" i="1" s="1"/>
  <c r="C332" i="1"/>
  <c r="W330" i="1"/>
  <c r="V330" i="1" s="1"/>
  <c r="U330" i="1" s="1"/>
  <c r="P330" i="1" s="1"/>
  <c r="C330" i="1"/>
  <c r="W328" i="1"/>
  <c r="V328" i="1" s="1"/>
  <c r="U328" i="1" s="1"/>
  <c r="C328" i="1"/>
  <c r="W326" i="1"/>
  <c r="V326" i="1" s="1"/>
  <c r="U326" i="1" s="1"/>
  <c r="O326" i="1" s="1"/>
  <c r="N326" i="1"/>
  <c r="M326" i="1" s="1"/>
  <c r="L326" i="1" s="1"/>
  <c r="K326" i="1" s="1"/>
  <c r="C326" i="1"/>
  <c r="W324" i="1"/>
  <c r="V324" i="1" s="1"/>
  <c r="U324" i="1" s="1"/>
  <c r="O324" i="1" s="1"/>
  <c r="N324" i="1" s="1"/>
  <c r="M324" i="1" s="1"/>
  <c r="L324" i="1" s="1"/>
  <c r="K324" i="1" s="1"/>
  <c r="C324" i="1"/>
  <c r="A324" i="1"/>
  <c r="A326" i="1" s="1"/>
  <c r="A328" i="1" s="1"/>
  <c r="A330" i="1" s="1"/>
  <c r="A332" i="1" s="1"/>
  <c r="A334" i="1" s="1"/>
  <c r="A336" i="1" s="1"/>
  <c r="A338" i="1" s="1"/>
  <c r="A340" i="1" s="1"/>
  <c r="A342" i="1" s="1"/>
  <c r="A344" i="1" s="1"/>
  <c r="A346" i="1" s="1"/>
  <c r="A376" i="1" s="1"/>
  <c r="A378" i="1" s="1"/>
  <c r="A380" i="1" s="1"/>
  <c r="A382" i="1" s="1"/>
  <c r="A384" i="1" s="1"/>
  <c r="A386" i="1" s="1"/>
  <c r="A388" i="1" s="1"/>
  <c r="A390" i="1" s="1"/>
  <c r="A392" i="1" s="1"/>
  <c r="A394" i="1" s="1"/>
  <c r="A396" i="1" s="1"/>
  <c r="A398" i="1" s="1"/>
  <c r="A400" i="1" s="1"/>
  <c r="A402" i="1" s="1"/>
  <c r="W322" i="1"/>
  <c r="V322" i="1" s="1"/>
  <c r="U322" i="1" s="1"/>
  <c r="C322" i="1"/>
  <c r="AB296" i="1"/>
  <c r="AB295" i="1"/>
  <c r="W293" i="1"/>
  <c r="V293" i="1" s="1"/>
  <c r="U293" i="1" s="1"/>
  <c r="P293" i="1" s="1"/>
  <c r="C293" i="1"/>
  <c r="W291" i="1"/>
  <c r="V291" i="1" s="1"/>
  <c r="U291" i="1" s="1"/>
  <c r="C291" i="1"/>
  <c r="W289" i="1"/>
  <c r="V289" i="1" s="1"/>
  <c r="U289" i="1" s="1"/>
  <c r="P289" i="1" s="1"/>
  <c r="C289" i="1"/>
  <c r="W287" i="1"/>
  <c r="V287" i="1" s="1"/>
  <c r="U287" i="1" s="1"/>
  <c r="C287" i="1"/>
  <c r="W285" i="1"/>
  <c r="V285" i="1" s="1"/>
  <c r="U285" i="1" s="1"/>
  <c r="C285" i="1"/>
  <c r="W283" i="1"/>
  <c r="V283" i="1" s="1"/>
  <c r="U283" i="1" s="1"/>
  <c r="O283" i="1" s="1"/>
  <c r="N283" i="1" s="1"/>
  <c r="M283" i="1" s="1"/>
  <c r="L283" i="1" s="1"/>
  <c r="K283" i="1" s="1"/>
  <c r="C283" i="1"/>
  <c r="W281" i="1"/>
  <c r="V281" i="1" s="1"/>
  <c r="U281" i="1" s="1"/>
  <c r="C281" i="1"/>
  <c r="W279" i="1"/>
  <c r="V279" i="1"/>
  <c r="U279" i="1" s="1"/>
  <c r="C279" i="1"/>
  <c r="W277" i="1"/>
  <c r="V277" i="1" s="1"/>
  <c r="U277" i="1" s="1"/>
  <c r="O277" i="1" s="1"/>
  <c r="N277" i="1" s="1"/>
  <c r="M277" i="1" s="1"/>
  <c r="L277" i="1" s="1"/>
  <c r="K277" i="1" s="1"/>
  <c r="C277" i="1"/>
  <c r="W275" i="1"/>
  <c r="V275" i="1" s="1"/>
  <c r="U275" i="1" s="1"/>
  <c r="P275" i="1" s="1"/>
  <c r="O275" i="1"/>
  <c r="N275" i="1" s="1"/>
  <c r="M275" i="1" s="1"/>
  <c r="L275" i="1" s="1"/>
  <c r="K275" i="1" s="1"/>
  <c r="C275" i="1"/>
  <c r="W273" i="1"/>
  <c r="V273" i="1"/>
  <c r="U273" i="1" s="1"/>
  <c r="P273" i="1" s="1"/>
  <c r="C273" i="1"/>
  <c r="W271" i="1"/>
  <c r="V271" i="1" s="1"/>
  <c r="U271" i="1" s="1"/>
  <c r="C271" i="1"/>
  <c r="A271" i="1"/>
  <c r="A273" i="1" s="1"/>
  <c r="A275" i="1" s="1"/>
  <c r="A277" i="1" s="1"/>
  <c r="A279" i="1" s="1"/>
  <c r="A281" i="1" s="1"/>
  <c r="A283" i="1" s="1"/>
  <c r="A285" i="1" s="1"/>
  <c r="A287" i="1" s="1"/>
  <c r="A289" i="1" s="1"/>
  <c r="A291" i="1" s="1"/>
  <c r="A293" i="1" s="1"/>
  <c r="W269" i="1"/>
  <c r="V269" i="1" s="1"/>
  <c r="U269" i="1" s="1"/>
  <c r="C269" i="1"/>
  <c r="AB247" i="1"/>
  <c r="AA247" i="1"/>
  <c r="AB246" i="1"/>
  <c r="W244" i="1"/>
  <c r="V244" i="1"/>
  <c r="U244" i="1" s="1"/>
  <c r="C244" i="1"/>
  <c r="W242" i="1"/>
  <c r="V242" i="1" s="1"/>
  <c r="U242" i="1" s="1"/>
  <c r="C242" i="1"/>
  <c r="W240" i="1"/>
  <c r="V240" i="1" s="1"/>
  <c r="U240" i="1" s="1"/>
  <c r="O240" i="1" s="1"/>
  <c r="N240" i="1" s="1"/>
  <c r="M240" i="1" s="1"/>
  <c r="L240" i="1" s="1"/>
  <c r="K240" i="1" s="1"/>
  <c r="C240" i="1"/>
  <c r="W238" i="1"/>
  <c r="V238" i="1" s="1"/>
  <c r="U238" i="1" s="1"/>
  <c r="C238" i="1"/>
  <c r="W236" i="1"/>
  <c r="V236" i="1"/>
  <c r="U236" i="1" s="1"/>
  <c r="C236" i="1"/>
  <c r="W234" i="1"/>
  <c r="V234" i="1" s="1"/>
  <c r="U234" i="1" s="1"/>
  <c r="O234" i="1" s="1"/>
  <c r="N234" i="1" s="1"/>
  <c r="M234" i="1" s="1"/>
  <c r="L234" i="1" s="1"/>
  <c r="K234" i="1" s="1"/>
  <c r="P234" i="1"/>
  <c r="C234" i="1"/>
  <c r="W232" i="1"/>
  <c r="V232" i="1" s="1"/>
  <c r="U232" i="1" s="1"/>
  <c r="P232" i="1" s="1"/>
  <c r="C232" i="1"/>
  <c r="W230" i="1"/>
  <c r="V230" i="1" s="1"/>
  <c r="U230" i="1" s="1"/>
  <c r="P230" i="1" s="1"/>
  <c r="C230" i="1"/>
  <c r="W228" i="1"/>
  <c r="V228" i="1" s="1"/>
  <c r="U228" i="1" s="1"/>
  <c r="C228" i="1"/>
  <c r="W226" i="1"/>
  <c r="V226" i="1" s="1"/>
  <c r="U226" i="1" s="1"/>
  <c r="C226" i="1"/>
  <c r="A226" i="1"/>
  <c r="A228" i="1" s="1"/>
  <c r="A230" i="1" s="1"/>
  <c r="A232" i="1" s="1"/>
  <c r="A234" i="1" s="1"/>
  <c r="A236" i="1" s="1"/>
  <c r="A238" i="1" s="1"/>
  <c r="A240" i="1" s="1"/>
  <c r="A242" i="1" s="1"/>
  <c r="A244" i="1" s="1"/>
  <c r="W224" i="1"/>
  <c r="V224" i="1" s="1"/>
  <c r="U224" i="1" s="1"/>
  <c r="C224" i="1"/>
  <c r="W222" i="1"/>
  <c r="V222" i="1" s="1"/>
  <c r="U222" i="1" s="1"/>
  <c r="O222" i="1" s="1"/>
  <c r="N222" i="1" s="1"/>
  <c r="M222" i="1" s="1"/>
  <c r="L222" i="1" s="1"/>
  <c r="K222" i="1" s="1"/>
  <c r="C222" i="1"/>
  <c r="W220" i="1"/>
  <c r="V220" i="1" s="1"/>
  <c r="U220" i="1" s="1"/>
  <c r="C220" i="1"/>
  <c r="AB196" i="1"/>
  <c r="AA196" i="1"/>
  <c r="AB195" i="1"/>
  <c r="W193" i="1"/>
  <c r="V193" i="1" s="1"/>
  <c r="U193" i="1" s="1"/>
  <c r="C193" i="1"/>
  <c r="W191" i="1"/>
  <c r="V191" i="1" s="1"/>
  <c r="U191" i="1" s="1"/>
  <c r="W189" i="1"/>
  <c r="V189" i="1" s="1"/>
  <c r="U189" i="1" s="1"/>
  <c r="W187" i="1"/>
  <c r="V187" i="1" s="1"/>
  <c r="U187" i="1" s="1"/>
  <c r="W180" i="1"/>
  <c r="V180" i="1" s="1"/>
  <c r="U180" i="1" s="1"/>
  <c r="P180" i="1" s="1"/>
  <c r="C180" i="1"/>
  <c r="W178" i="1"/>
  <c r="V178" i="1" s="1"/>
  <c r="U178" i="1" s="1"/>
  <c r="C178" i="1"/>
  <c r="A178" i="1"/>
  <c r="A180" i="1" s="1"/>
  <c r="A187" i="1" s="1"/>
  <c r="A189" i="1" s="1"/>
  <c r="W176" i="1"/>
  <c r="V176" i="1" s="1"/>
  <c r="U176" i="1" s="1"/>
  <c r="C176" i="1"/>
  <c r="W174" i="1"/>
  <c r="V174" i="1" s="1"/>
  <c r="U174" i="1" s="1"/>
  <c r="C174" i="1"/>
  <c r="W172" i="1"/>
  <c r="V172" i="1" s="1"/>
  <c r="U172" i="1" s="1"/>
  <c r="C172" i="1"/>
  <c r="W170" i="1"/>
  <c r="V170" i="1" s="1"/>
  <c r="U170" i="1" s="1"/>
  <c r="C170" i="1"/>
  <c r="AB145" i="1"/>
  <c r="AA144" i="1"/>
  <c r="W142" i="1"/>
  <c r="V142" i="1" s="1"/>
  <c r="U142" i="1" s="1"/>
  <c r="W141" i="1"/>
  <c r="V141" i="1" s="1"/>
  <c r="U141" i="1" s="1"/>
  <c r="P141" i="1" s="1"/>
  <c r="O141" i="1"/>
  <c r="N141" i="1" s="1"/>
  <c r="M141" i="1" s="1"/>
  <c r="L141" i="1" s="1"/>
  <c r="K141" i="1" s="1"/>
  <c r="W139" i="1"/>
  <c r="V139" i="1" s="1"/>
  <c r="U139" i="1" s="1"/>
  <c r="W138" i="1"/>
  <c r="V138" i="1" s="1"/>
  <c r="U138" i="1" s="1"/>
  <c r="W137" i="1"/>
  <c r="V137" i="1" s="1"/>
  <c r="U137" i="1" s="1"/>
  <c r="W136" i="1"/>
  <c r="V136" i="1" s="1"/>
  <c r="U136" i="1" s="1"/>
  <c r="P136" i="1" s="1"/>
  <c r="W135" i="1"/>
  <c r="V135" i="1" s="1"/>
  <c r="U135" i="1" s="1"/>
  <c r="W134" i="1"/>
  <c r="V134" i="1" s="1"/>
  <c r="U134" i="1" s="1"/>
  <c r="W133" i="1"/>
  <c r="V133" i="1"/>
  <c r="U133" i="1" s="1"/>
  <c r="W132" i="1"/>
  <c r="V132" i="1" s="1"/>
  <c r="U132" i="1" s="1"/>
  <c r="P132" i="1" s="1"/>
  <c r="W131" i="1"/>
  <c r="V131" i="1" s="1"/>
  <c r="U131" i="1" s="1"/>
  <c r="W130" i="1"/>
  <c r="V130" i="1" s="1"/>
  <c r="U130" i="1" s="1"/>
  <c r="W129" i="1"/>
  <c r="V129" i="1"/>
  <c r="U129" i="1" s="1"/>
  <c r="W128" i="1"/>
  <c r="V128" i="1" s="1"/>
  <c r="U128" i="1" s="1"/>
  <c r="W127" i="1"/>
  <c r="V127" i="1"/>
  <c r="U127" i="1" s="1"/>
  <c r="W126" i="1"/>
  <c r="V126" i="1" s="1"/>
  <c r="U126" i="1" s="1"/>
  <c r="W125" i="1"/>
  <c r="V125" i="1" s="1"/>
  <c r="U125" i="1" s="1"/>
  <c r="W124" i="1"/>
  <c r="V124" i="1" s="1"/>
  <c r="U124" i="1" s="1"/>
  <c r="W123" i="1"/>
  <c r="V123" i="1" s="1"/>
  <c r="U123" i="1" s="1"/>
  <c r="W122" i="1"/>
  <c r="V122" i="1" s="1"/>
  <c r="U122" i="1" s="1"/>
  <c r="W121" i="1"/>
  <c r="V121" i="1" s="1"/>
  <c r="U121" i="1" s="1"/>
  <c r="W120" i="1"/>
  <c r="V120" i="1" s="1"/>
  <c r="U120" i="1" s="1"/>
  <c r="P120" i="1" s="1"/>
  <c r="W119" i="1"/>
  <c r="V119" i="1" s="1"/>
  <c r="U119" i="1" s="1"/>
  <c r="W117" i="1"/>
  <c r="V117" i="1" s="1"/>
  <c r="U117" i="1" s="1"/>
  <c r="W116" i="1"/>
  <c r="V116" i="1" s="1"/>
  <c r="U116" i="1" s="1"/>
  <c r="W115" i="1"/>
  <c r="V115" i="1" s="1"/>
  <c r="U115" i="1" s="1"/>
  <c r="P115" i="1" s="1"/>
  <c r="W114" i="1"/>
  <c r="V114" i="1" s="1"/>
  <c r="U114" i="1" s="1"/>
  <c r="W113" i="1"/>
  <c r="V113" i="1" s="1"/>
  <c r="U113" i="1" s="1"/>
  <c r="W112" i="1"/>
  <c r="V112" i="1" s="1"/>
  <c r="U112" i="1" s="1"/>
  <c r="W110" i="1"/>
  <c r="V110" i="1" s="1"/>
  <c r="U110" i="1" s="1"/>
  <c r="P110" i="1" s="1"/>
  <c r="O110" i="1"/>
  <c r="N110" i="1" s="1"/>
  <c r="M110" i="1" s="1"/>
  <c r="L110" i="1" s="1"/>
  <c r="K110" i="1" s="1"/>
  <c r="W109" i="1"/>
  <c r="V109" i="1" s="1"/>
  <c r="U109" i="1" s="1"/>
  <c r="W108" i="1"/>
  <c r="V108" i="1" s="1"/>
  <c r="U108" i="1" s="1"/>
  <c r="W107" i="1"/>
  <c r="V107" i="1" s="1"/>
  <c r="U107" i="1" s="1"/>
  <c r="W106" i="1"/>
  <c r="V106" i="1" s="1"/>
  <c r="U106" i="1" s="1"/>
  <c r="P106" i="1" s="1"/>
  <c r="O106" i="1"/>
  <c r="N106" i="1" s="1"/>
  <c r="M106" i="1" s="1"/>
  <c r="L106" i="1" s="1"/>
  <c r="K106" i="1" s="1"/>
  <c r="W105" i="1"/>
  <c r="V105" i="1" s="1"/>
  <c r="U105" i="1" s="1"/>
  <c r="W104" i="1"/>
  <c r="V104" i="1" s="1"/>
  <c r="U104" i="1" s="1"/>
  <c r="W103" i="1"/>
  <c r="V103" i="1"/>
  <c r="U103" i="1" s="1"/>
  <c r="W102" i="1"/>
  <c r="V102" i="1" s="1"/>
  <c r="U102" i="1" s="1"/>
  <c r="P102" i="1" s="1"/>
  <c r="W101" i="1"/>
  <c r="V101" i="1" s="1"/>
  <c r="U101" i="1" s="1"/>
  <c r="W100" i="1"/>
  <c r="V100" i="1" s="1"/>
  <c r="U100" i="1" s="1"/>
  <c r="W99" i="1"/>
  <c r="V99" i="1" s="1"/>
  <c r="U99" i="1" s="1"/>
  <c r="W98" i="1"/>
  <c r="V98" i="1" s="1"/>
  <c r="U98" i="1" s="1"/>
  <c r="P98" i="1" s="1"/>
  <c r="W97" i="1"/>
  <c r="V97" i="1"/>
  <c r="U97" i="1" s="1"/>
  <c r="W96" i="1"/>
  <c r="V96" i="1" s="1"/>
  <c r="U96" i="1" s="1"/>
  <c r="P96" i="1" s="1"/>
  <c r="W95" i="1"/>
  <c r="V95" i="1" s="1"/>
  <c r="U95" i="1" s="1"/>
  <c r="W94" i="1"/>
  <c r="V94" i="1" s="1"/>
  <c r="U94" i="1" s="1"/>
  <c r="W93" i="1"/>
  <c r="V93" i="1" s="1"/>
  <c r="U93" i="1" s="1"/>
  <c r="O93" i="1" s="1"/>
  <c r="N93" i="1" s="1"/>
  <c r="M93" i="1" s="1"/>
  <c r="L93" i="1" s="1"/>
  <c r="K93" i="1" s="1"/>
  <c r="P93" i="1"/>
  <c r="W92" i="1"/>
  <c r="V92" i="1" s="1"/>
  <c r="U92" i="1"/>
  <c r="P92" i="1" s="1"/>
  <c r="O92" i="1"/>
  <c r="N92" i="1" s="1"/>
  <c r="M92" i="1" s="1"/>
  <c r="L92" i="1" s="1"/>
  <c r="K92" i="1" s="1"/>
  <c r="W91" i="1"/>
  <c r="V91" i="1" s="1"/>
  <c r="U91" i="1" s="1"/>
  <c r="O91" i="1" s="1"/>
  <c r="N91" i="1" s="1"/>
  <c r="M91" i="1" s="1"/>
  <c r="L91" i="1" s="1"/>
  <c r="K91" i="1" s="1"/>
  <c r="W90" i="1"/>
  <c r="V90" i="1" s="1"/>
  <c r="U90" i="1" s="1"/>
  <c r="W89" i="1"/>
  <c r="V89" i="1" s="1"/>
  <c r="U89" i="1" s="1"/>
  <c r="O89" i="1" s="1"/>
  <c r="N89" i="1" s="1"/>
  <c r="M89" i="1" s="1"/>
  <c r="L89" i="1" s="1"/>
  <c r="K89" i="1" s="1"/>
  <c r="W88" i="1"/>
  <c r="V88" i="1" s="1"/>
  <c r="U88" i="1" s="1"/>
  <c r="P88" i="1" s="1"/>
  <c r="O88" i="1"/>
  <c r="N88" i="1" s="1"/>
  <c r="M88" i="1" s="1"/>
  <c r="L88" i="1" s="1"/>
  <c r="K88" i="1" s="1"/>
  <c r="W87" i="1"/>
  <c r="V87" i="1" s="1"/>
  <c r="U87" i="1" s="1"/>
  <c r="W86" i="1"/>
  <c r="V86" i="1" s="1"/>
  <c r="U86" i="1" s="1"/>
  <c r="W85" i="1"/>
  <c r="V85" i="1" s="1"/>
  <c r="U85" i="1" s="1"/>
  <c r="O85" i="1" s="1"/>
  <c r="N85" i="1" s="1"/>
  <c r="M85" i="1" s="1"/>
  <c r="L85" i="1" s="1"/>
  <c r="K85" i="1" s="1"/>
  <c r="P85" i="1"/>
  <c r="W84" i="1"/>
  <c r="V84" i="1" s="1"/>
  <c r="U84" i="1" s="1"/>
  <c r="W83" i="1"/>
  <c r="V83" i="1"/>
  <c r="U83" i="1" s="1"/>
  <c r="O83" i="1" s="1"/>
  <c r="N83" i="1" s="1"/>
  <c r="M83" i="1" s="1"/>
  <c r="L83" i="1" s="1"/>
  <c r="K83" i="1" s="1"/>
  <c r="W82" i="1"/>
  <c r="V82" i="1" s="1"/>
  <c r="U82" i="1" s="1"/>
  <c r="W81" i="1"/>
  <c r="V81" i="1" s="1"/>
  <c r="U81" i="1" s="1"/>
  <c r="O81" i="1" s="1"/>
  <c r="N81" i="1" s="1"/>
  <c r="M81" i="1" s="1"/>
  <c r="L81" i="1" s="1"/>
  <c r="K81" i="1" s="1"/>
  <c r="W80" i="1"/>
  <c r="V80" i="1" s="1"/>
  <c r="U80" i="1" s="1"/>
  <c r="P80" i="1" s="1"/>
  <c r="O80" i="1"/>
  <c r="N80" i="1" s="1"/>
  <c r="M80" i="1" s="1"/>
  <c r="L80" i="1" s="1"/>
  <c r="K80" i="1" s="1"/>
  <c r="W79" i="1"/>
  <c r="V79" i="1" s="1"/>
  <c r="U79" i="1" s="1"/>
  <c r="W78" i="1"/>
  <c r="V78" i="1" s="1"/>
  <c r="U78" i="1"/>
  <c r="W77" i="1"/>
  <c r="V77" i="1" s="1"/>
  <c r="U77" i="1" s="1"/>
  <c r="O77" i="1" s="1"/>
  <c r="N77" i="1" s="1"/>
  <c r="M77" i="1" s="1"/>
  <c r="L77" i="1" s="1"/>
  <c r="K77" i="1" s="1"/>
  <c r="W76" i="1"/>
  <c r="V76" i="1" s="1"/>
  <c r="U76" i="1" s="1"/>
  <c r="P76" i="1" s="1"/>
  <c r="W75" i="1"/>
  <c r="V75" i="1"/>
  <c r="U75" i="1" s="1"/>
  <c r="O75" i="1" s="1"/>
  <c r="N75" i="1" s="1"/>
  <c r="M75" i="1" s="1"/>
  <c r="L75" i="1" s="1"/>
  <c r="K75" i="1" s="1"/>
  <c r="W74" i="1"/>
  <c r="V74" i="1" s="1"/>
  <c r="U74" i="1" s="1"/>
  <c r="P74" i="1" s="1"/>
  <c r="W73" i="1"/>
  <c r="V73" i="1" s="1"/>
  <c r="U73" i="1"/>
  <c r="O73" i="1" s="1"/>
  <c r="N73" i="1" s="1"/>
  <c r="M73" i="1" s="1"/>
  <c r="L73" i="1" s="1"/>
  <c r="K73" i="1" s="1"/>
  <c r="W72" i="1"/>
  <c r="V72" i="1" s="1"/>
  <c r="U72" i="1" s="1"/>
  <c r="W71" i="1"/>
  <c r="V71" i="1" s="1"/>
  <c r="U71" i="1" s="1"/>
  <c r="W70" i="1"/>
  <c r="V70" i="1" s="1"/>
  <c r="U70" i="1"/>
  <c r="O70" i="1" s="1"/>
  <c r="N70" i="1" s="1"/>
  <c r="M70" i="1" s="1"/>
  <c r="L70" i="1" s="1"/>
  <c r="K70" i="1" s="1"/>
  <c r="W69" i="1"/>
  <c r="V69" i="1"/>
  <c r="U69" i="1" s="1"/>
  <c r="W68" i="1"/>
  <c r="V68" i="1" s="1"/>
  <c r="U68" i="1" s="1"/>
  <c r="W67" i="1"/>
  <c r="V67" i="1" s="1"/>
  <c r="U67" i="1" s="1"/>
  <c r="O67" i="1" s="1"/>
  <c r="N67" i="1" s="1"/>
  <c r="M67" i="1" s="1"/>
  <c r="L67" i="1" s="1"/>
  <c r="K67" i="1" s="1"/>
  <c r="W66" i="1"/>
  <c r="V66" i="1" s="1"/>
  <c r="U66" i="1" s="1"/>
  <c r="P66" i="1" s="1"/>
  <c r="O66" i="1"/>
  <c r="N66" i="1" s="1"/>
  <c r="M66" i="1" s="1"/>
  <c r="L66" i="1" s="1"/>
  <c r="K66" i="1" s="1"/>
  <c r="W65" i="1"/>
  <c r="V65" i="1" s="1"/>
  <c r="U65" i="1" s="1"/>
  <c r="W64" i="1"/>
  <c r="V64" i="1" s="1"/>
  <c r="U64" i="1" s="1"/>
  <c r="W63" i="1"/>
  <c r="V63" i="1" s="1"/>
  <c r="U63" i="1" s="1"/>
  <c r="W59" i="1"/>
  <c r="V59" i="1" s="1"/>
  <c r="U59" i="1" s="1"/>
  <c r="W57" i="1"/>
  <c r="V57" i="1" s="1"/>
  <c r="U57" i="1" s="1"/>
  <c r="O57" i="1" s="1"/>
  <c r="N57" i="1" s="1"/>
  <c r="M57" i="1" s="1"/>
  <c r="L57" i="1" s="1"/>
  <c r="K57" i="1" s="1"/>
  <c r="C57" i="1"/>
  <c r="W56" i="1"/>
  <c r="V56" i="1" s="1"/>
  <c r="U56" i="1" s="1"/>
  <c r="P56" i="1" s="1"/>
  <c r="C56" i="1"/>
  <c r="W55" i="1"/>
  <c r="V55" i="1" s="1"/>
  <c r="U55" i="1" s="1"/>
  <c r="C55" i="1"/>
  <c r="W54" i="1"/>
  <c r="V54" i="1" s="1"/>
  <c r="U54" i="1" s="1"/>
  <c r="C54" i="1"/>
  <c r="W53" i="1"/>
  <c r="V53" i="1" s="1"/>
  <c r="U53" i="1" s="1"/>
  <c r="O53" i="1" s="1"/>
  <c r="N53" i="1" s="1"/>
  <c r="M53" i="1" s="1"/>
  <c r="L53" i="1" s="1"/>
  <c r="K53" i="1" s="1"/>
  <c r="C53" i="1"/>
  <c r="W52" i="1"/>
  <c r="V52" i="1" s="1"/>
  <c r="U52" i="1" s="1"/>
  <c r="P52" i="1" s="1"/>
  <c r="C52" i="1"/>
  <c r="W51" i="1"/>
  <c r="V51" i="1" s="1"/>
  <c r="U51" i="1" s="1"/>
  <c r="O51" i="1" s="1"/>
  <c r="N51" i="1" s="1"/>
  <c r="M51" i="1" s="1"/>
  <c r="L51" i="1" s="1"/>
  <c r="K51" i="1" s="1"/>
  <c r="C51" i="1"/>
  <c r="C50" i="1"/>
  <c r="W49" i="1"/>
  <c r="V49" i="1" s="1"/>
  <c r="U49" i="1" s="1"/>
  <c r="P49" i="1"/>
  <c r="O49" i="1"/>
  <c r="N49" i="1" s="1"/>
  <c r="M49" i="1" s="1"/>
  <c r="L49" i="1" s="1"/>
  <c r="K49" i="1" s="1"/>
  <c r="C49" i="1"/>
  <c r="W48" i="1"/>
  <c r="V48" i="1" s="1"/>
  <c r="U48" i="1" s="1"/>
  <c r="C48" i="1"/>
  <c r="W47" i="1"/>
  <c r="V47" i="1" s="1"/>
  <c r="U47" i="1" s="1"/>
  <c r="P47" i="1" s="1"/>
  <c r="C47" i="1"/>
  <c r="W46" i="1"/>
  <c r="V46" i="1" s="1"/>
  <c r="U46" i="1" s="1"/>
  <c r="C46" i="1"/>
  <c r="W45" i="1"/>
  <c r="V45" i="1" s="1"/>
  <c r="U45" i="1" s="1"/>
  <c r="O45" i="1" s="1"/>
  <c r="N45" i="1" s="1"/>
  <c r="M45" i="1" s="1"/>
  <c r="L45" i="1" s="1"/>
  <c r="K45" i="1" s="1"/>
  <c r="P45" i="1"/>
  <c r="C45" i="1"/>
  <c r="W44" i="1"/>
  <c r="V44" i="1" s="1"/>
  <c r="U44" i="1" s="1"/>
  <c r="C44" i="1"/>
  <c r="W43" i="1"/>
  <c r="V43" i="1" s="1"/>
  <c r="U43" i="1" s="1"/>
  <c r="P43" i="1"/>
  <c r="O43" i="1"/>
  <c r="N43" i="1" s="1"/>
  <c r="M43" i="1" s="1"/>
  <c r="L43" i="1" s="1"/>
  <c r="K43" i="1" s="1"/>
  <c r="C43" i="1"/>
  <c r="W42" i="1"/>
  <c r="V42" i="1" s="1"/>
  <c r="U42" i="1" s="1"/>
  <c r="C42" i="1"/>
  <c r="W41" i="1"/>
  <c r="V41" i="1" s="1"/>
  <c r="U41" i="1" s="1"/>
  <c r="P41" i="1" s="1"/>
  <c r="O41" i="1"/>
  <c r="N41" i="1" s="1"/>
  <c r="M41" i="1" s="1"/>
  <c r="L41" i="1"/>
  <c r="K41" i="1" s="1"/>
  <c r="C41" i="1"/>
  <c r="W40" i="1"/>
  <c r="V40" i="1" s="1"/>
  <c r="U40" i="1" s="1"/>
  <c r="C40" i="1"/>
  <c r="W39" i="1"/>
  <c r="V39" i="1" s="1"/>
  <c r="U39" i="1" s="1"/>
  <c r="P39" i="1" s="1"/>
  <c r="C39" i="1"/>
  <c r="W38" i="1"/>
  <c r="V38" i="1" s="1"/>
  <c r="U38" i="1" s="1"/>
  <c r="C38" i="1"/>
  <c r="W37" i="1"/>
  <c r="V37" i="1" s="1"/>
  <c r="U37" i="1" s="1"/>
  <c r="O37" i="1" s="1"/>
  <c r="N37" i="1" s="1"/>
  <c r="M37" i="1" s="1"/>
  <c r="L37" i="1" s="1"/>
  <c r="K37" i="1" s="1"/>
  <c r="P37" i="1"/>
  <c r="C37" i="1"/>
  <c r="W36" i="1"/>
  <c r="V36" i="1" s="1"/>
  <c r="U36" i="1" s="1"/>
  <c r="C36" i="1"/>
  <c r="W35" i="1"/>
  <c r="V35" i="1" s="1"/>
  <c r="U35" i="1" s="1"/>
  <c r="P35" i="1"/>
  <c r="O35" i="1"/>
  <c r="N35" i="1" s="1"/>
  <c r="M35" i="1" s="1"/>
  <c r="L35" i="1" s="1"/>
  <c r="K35" i="1" s="1"/>
  <c r="C35" i="1"/>
  <c r="W34" i="1"/>
  <c r="V34" i="1" s="1"/>
  <c r="U34" i="1" s="1"/>
  <c r="C34" i="1"/>
  <c r="W33" i="1"/>
  <c r="V33" i="1" s="1"/>
  <c r="U33" i="1" s="1"/>
  <c r="P33" i="1" s="1"/>
  <c r="O33" i="1"/>
  <c r="N33" i="1" s="1"/>
  <c r="M33" i="1" s="1"/>
  <c r="L33" i="1"/>
  <c r="K33" i="1" s="1"/>
  <c r="C33" i="1"/>
  <c r="W32" i="1"/>
  <c r="V32" i="1" s="1"/>
  <c r="U32" i="1" s="1"/>
  <c r="C32" i="1"/>
  <c r="W31" i="1"/>
  <c r="V31" i="1" s="1"/>
  <c r="U31" i="1" s="1"/>
  <c r="C31" i="1"/>
  <c r="W30" i="1"/>
  <c r="V30" i="1" s="1"/>
  <c r="U30" i="1" s="1"/>
  <c r="C30" i="1"/>
  <c r="W29" i="1"/>
  <c r="V29" i="1" s="1"/>
  <c r="U29" i="1" s="1"/>
  <c r="C29" i="1"/>
  <c r="W28" i="1"/>
  <c r="V28" i="1" s="1"/>
  <c r="U28" i="1" s="1"/>
  <c r="C28" i="1"/>
  <c r="W27" i="1"/>
  <c r="V27" i="1" s="1"/>
  <c r="U27" i="1" s="1"/>
  <c r="C27" i="1"/>
  <c r="W26" i="1"/>
  <c r="V26" i="1" s="1"/>
  <c r="U26" i="1" s="1"/>
  <c r="W25" i="1"/>
  <c r="V25" i="1" s="1"/>
  <c r="U25" i="1" s="1"/>
  <c r="W24" i="1"/>
  <c r="V24" i="1" s="1"/>
  <c r="U24" i="1" s="1"/>
  <c r="W23" i="1"/>
  <c r="V23" i="1" s="1"/>
  <c r="U23" i="1" s="1"/>
  <c r="C23" i="1"/>
  <c r="W22" i="1"/>
  <c r="V22" i="1" s="1"/>
  <c r="U22" i="1" s="1"/>
  <c r="C22" i="1"/>
  <c r="W21" i="1"/>
  <c r="V21" i="1" s="1"/>
  <c r="U21" i="1" s="1"/>
  <c r="C21" i="1"/>
  <c r="W20" i="1"/>
  <c r="V20" i="1" s="1"/>
  <c r="U20" i="1" s="1"/>
  <c r="C20" i="1"/>
  <c r="W19" i="1"/>
  <c r="V19" i="1" s="1"/>
  <c r="U19" i="1" s="1"/>
  <c r="C19" i="1"/>
  <c r="W18" i="1"/>
  <c r="V18" i="1" s="1"/>
  <c r="U18" i="1" s="1"/>
  <c r="C18" i="1"/>
  <c r="W17" i="1"/>
  <c r="V17" i="1" s="1"/>
  <c r="U17" i="1" s="1"/>
  <c r="C17" i="1"/>
  <c r="W16" i="1"/>
  <c r="V16" i="1" s="1"/>
  <c r="U16" i="1" s="1"/>
  <c r="C16" i="1"/>
  <c r="W15" i="1"/>
  <c r="V15" i="1" s="1"/>
  <c r="U15" i="1" s="1"/>
  <c r="C15" i="1"/>
  <c r="W14" i="1"/>
  <c r="V14" i="1" s="1"/>
  <c r="U14" i="1" s="1"/>
  <c r="P14" i="1" s="1"/>
  <c r="C14" i="1"/>
  <c r="W13" i="1"/>
  <c r="V13" i="1" s="1"/>
  <c r="U13" i="1" s="1"/>
  <c r="C13" i="1"/>
  <c r="W12" i="1"/>
  <c r="V12" i="1" s="1"/>
  <c r="U12" i="1" s="1"/>
  <c r="P12" i="1" s="1"/>
  <c r="C12" i="1"/>
  <c r="W11" i="1"/>
  <c r="V11" i="1" s="1"/>
  <c r="U11" i="1" s="1"/>
  <c r="W10" i="1"/>
  <c r="V10" i="1" s="1"/>
  <c r="U10" i="1" s="1"/>
  <c r="P84" i="1" l="1"/>
  <c r="O84" i="1"/>
  <c r="N84" i="1" s="1"/>
  <c r="M84" i="1" s="1"/>
  <c r="L84" i="1" s="1"/>
  <c r="K84" i="1" s="1"/>
  <c r="O65" i="1"/>
  <c r="N65" i="1" s="1"/>
  <c r="M65" i="1" s="1"/>
  <c r="L65" i="1" s="1"/>
  <c r="K65" i="1" s="1"/>
  <c r="P65" i="1"/>
  <c r="O39" i="1"/>
  <c r="N39" i="1" s="1"/>
  <c r="M39" i="1" s="1"/>
  <c r="L39" i="1" s="1"/>
  <c r="K39" i="1" s="1"/>
  <c r="O47" i="1"/>
  <c r="N47" i="1" s="1"/>
  <c r="M47" i="1" s="1"/>
  <c r="L47" i="1" s="1"/>
  <c r="K47" i="1" s="1"/>
  <c r="O115" i="1"/>
  <c r="N115" i="1" s="1"/>
  <c r="M115" i="1" s="1"/>
  <c r="L115" i="1" s="1"/>
  <c r="K115" i="1" s="1"/>
  <c r="O330" i="1"/>
  <c r="N330" i="1" s="1"/>
  <c r="M330" i="1" s="1"/>
  <c r="L330" i="1" s="1"/>
  <c r="K330" i="1" s="1"/>
  <c r="O436" i="1"/>
  <c r="N436" i="1" s="1"/>
  <c r="M436" i="1" s="1"/>
  <c r="L436" i="1" s="1"/>
  <c r="K436" i="1" s="1"/>
  <c r="P446" i="1"/>
  <c r="P70" i="1"/>
  <c r="P89" i="1"/>
  <c r="P222" i="1"/>
  <c r="O322" i="1"/>
  <c r="N322" i="1" s="1"/>
  <c r="M322" i="1" s="1"/>
  <c r="L322" i="1" s="1"/>
  <c r="K322" i="1" s="1"/>
  <c r="P322" i="1"/>
  <c r="O55" i="1"/>
  <c r="N55" i="1" s="1"/>
  <c r="M55" i="1" s="1"/>
  <c r="L55" i="1" s="1"/>
  <c r="K55" i="1" s="1"/>
  <c r="P55" i="1"/>
  <c r="O69" i="1"/>
  <c r="N69" i="1" s="1"/>
  <c r="M69" i="1" s="1"/>
  <c r="L69" i="1" s="1"/>
  <c r="K69" i="1" s="1"/>
  <c r="P69" i="1"/>
  <c r="O87" i="1"/>
  <c r="N87" i="1" s="1"/>
  <c r="M87" i="1" s="1"/>
  <c r="L87" i="1" s="1"/>
  <c r="K87" i="1" s="1"/>
  <c r="P87" i="1"/>
  <c r="P124" i="1"/>
  <c r="O124" i="1"/>
  <c r="N124" i="1" s="1"/>
  <c r="M124" i="1" s="1"/>
  <c r="L124" i="1" s="1"/>
  <c r="K124" i="1" s="1"/>
  <c r="P291" i="1"/>
  <c r="O291" i="1"/>
  <c r="N291" i="1" s="1"/>
  <c r="M291" i="1" s="1"/>
  <c r="L291" i="1" s="1"/>
  <c r="K291" i="1" s="1"/>
  <c r="P51" i="1"/>
  <c r="O96" i="1"/>
  <c r="N96" i="1" s="1"/>
  <c r="M96" i="1" s="1"/>
  <c r="L96" i="1" s="1"/>
  <c r="K96" i="1" s="1"/>
  <c r="O120" i="1"/>
  <c r="N120" i="1" s="1"/>
  <c r="M120" i="1" s="1"/>
  <c r="L120" i="1" s="1"/>
  <c r="K120" i="1" s="1"/>
  <c r="P128" i="1"/>
  <c r="O128" i="1"/>
  <c r="N128" i="1" s="1"/>
  <c r="M128" i="1" s="1"/>
  <c r="L128" i="1" s="1"/>
  <c r="K128" i="1" s="1"/>
  <c r="P324" i="1"/>
  <c r="P326" i="1"/>
  <c r="O336" i="1"/>
  <c r="N336" i="1" s="1"/>
  <c r="M336" i="1" s="1"/>
  <c r="L336" i="1" s="1"/>
  <c r="K336" i="1" s="1"/>
  <c r="P398" i="1"/>
  <c r="O398" i="1"/>
  <c r="N398" i="1" s="1"/>
  <c r="M398" i="1" s="1"/>
  <c r="L398" i="1" s="1"/>
  <c r="K398" i="1" s="1"/>
  <c r="O71" i="1"/>
  <c r="N71" i="1" s="1"/>
  <c r="M71" i="1" s="1"/>
  <c r="L71" i="1" s="1"/>
  <c r="K71" i="1" s="1"/>
  <c r="P71" i="1"/>
  <c r="P59" i="1"/>
  <c r="O59" i="1"/>
  <c r="N59" i="1" s="1"/>
  <c r="M59" i="1" s="1"/>
  <c r="L59" i="1" s="1"/>
  <c r="K59" i="1" s="1"/>
  <c r="O95" i="1"/>
  <c r="N95" i="1" s="1"/>
  <c r="M95" i="1" s="1"/>
  <c r="L95" i="1" s="1"/>
  <c r="K95" i="1" s="1"/>
  <c r="P95" i="1"/>
  <c r="P73" i="1"/>
  <c r="O74" i="1"/>
  <c r="N74" i="1" s="1"/>
  <c r="M74" i="1" s="1"/>
  <c r="L74" i="1" s="1"/>
  <c r="K74" i="1" s="1"/>
  <c r="O76" i="1"/>
  <c r="N76" i="1" s="1"/>
  <c r="M76" i="1" s="1"/>
  <c r="L76" i="1" s="1"/>
  <c r="K76" i="1" s="1"/>
  <c r="P77" i="1"/>
  <c r="O79" i="1"/>
  <c r="N79" i="1" s="1"/>
  <c r="M79" i="1" s="1"/>
  <c r="L79" i="1" s="1"/>
  <c r="K79" i="1" s="1"/>
  <c r="P79" i="1"/>
  <c r="P81" i="1"/>
  <c r="P277" i="1"/>
  <c r="P332" i="1"/>
  <c r="P346" i="1"/>
  <c r="O346" i="1"/>
  <c r="N346" i="1" s="1"/>
  <c r="M346" i="1" s="1"/>
  <c r="L346" i="1" s="1"/>
  <c r="K346" i="1" s="1"/>
  <c r="O98" i="1"/>
  <c r="N98" i="1" s="1"/>
  <c r="M98" i="1" s="1"/>
  <c r="L98" i="1" s="1"/>
  <c r="K98" i="1" s="1"/>
  <c r="O102" i="1"/>
  <c r="N102" i="1" s="1"/>
  <c r="M102" i="1" s="1"/>
  <c r="L102" i="1" s="1"/>
  <c r="K102" i="1" s="1"/>
  <c r="O132" i="1"/>
  <c r="N132" i="1" s="1"/>
  <c r="M132" i="1" s="1"/>
  <c r="L132" i="1" s="1"/>
  <c r="K132" i="1" s="1"/>
  <c r="O136" i="1"/>
  <c r="N136" i="1" s="1"/>
  <c r="M136" i="1" s="1"/>
  <c r="L136" i="1" s="1"/>
  <c r="K136" i="1" s="1"/>
  <c r="O232" i="1"/>
  <c r="N232" i="1" s="1"/>
  <c r="M232" i="1" s="1"/>
  <c r="L232" i="1" s="1"/>
  <c r="K232" i="1" s="1"/>
  <c r="P240" i="1"/>
  <c r="P283" i="1"/>
  <c r="O491" i="1"/>
  <c r="N491" i="1" s="1"/>
  <c r="M491" i="1" s="1"/>
  <c r="L491" i="1" s="1"/>
  <c r="K491" i="1" s="1"/>
  <c r="P170" i="1"/>
  <c r="O170" i="1"/>
  <c r="N170" i="1" s="1"/>
  <c r="M170" i="1" s="1"/>
  <c r="L170" i="1" s="1"/>
  <c r="K170" i="1" s="1"/>
  <c r="P238" i="1"/>
  <c r="O238" i="1"/>
  <c r="N238" i="1" s="1"/>
  <c r="M238" i="1" s="1"/>
  <c r="L238" i="1" s="1"/>
  <c r="K238" i="1" s="1"/>
  <c r="P281" i="1"/>
  <c r="O281" i="1"/>
  <c r="N281" i="1" s="1"/>
  <c r="M281" i="1" s="1"/>
  <c r="L281" i="1" s="1"/>
  <c r="K281" i="1" s="1"/>
  <c r="O174" i="1"/>
  <c r="N174" i="1" s="1"/>
  <c r="M174" i="1" s="1"/>
  <c r="L174" i="1" s="1"/>
  <c r="K174" i="1" s="1"/>
  <c r="P174" i="1"/>
  <c r="P193" i="1"/>
  <c r="O193" i="1"/>
  <c r="N193" i="1" s="1"/>
  <c r="M193" i="1" s="1"/>
  <c r="L193" i="1" s="1"/>
  <c r="K193" i="1" s="1"/>
  <c r="O226" i="1"/>
  <c r="N226" i="1" s="1"/>
  <c r="M226" i="1" s="1"/>
  <c r="L226" i="1" s="1"/>
  <c r="K226" i="1" s="1"/>
  <c r="P226" i="1"/>
  <c r="P236" i="1"/>
  <c r="O236" i="1"/>
  <c r="N236" i="1" s="1"/>
  <c r="M236" i="1" s="1"/>
  <c r="L236" i="1" s="1"/>
  <c r="K236" i="1" s="1"/>
  <c r="O242" i="1"/>
  <c r="N242" i="1" s="1"/>
  <c r="M242" i="1" s="1"/>
  <c r="L242" i="1" s="1"/>
  <c r="K242" i="1" s="1"/>
  <c r="P242" i="1"/>
  <c r="P279" i="1"/>
  <c r="O279" i="1"/>
  <c r="N279" i="1" s="1"/>
  <c r="M279" i="1" s="1"/>
  <c r="L279" i="1" s="1"/>
  <c r="K279" i="1" s="1"/>
  <c r="O285" i="1"/>
  <c r="N285" i="1" s="1"/>
  <c r="M285" i="1" s="1"/>
  <c r="L285" i="1" s="1"/>
  <c r="K285" i="1" s="1"/>
  <c r="P285" i="1"/>
  <c r="P344" i="1"/>
  <c r="O344" i="1"/>
  <c r="N344" i="1" s="1"/>
  <c r="M344" i="1" s="1"/>
  <c r="L344" i="1" s="1"/>
  <c r="K344" i="1" s="1"/>
  <c r="O172" i="1"/>
  <c r="N172" i="1" s="1"/>
  <c r="M172" i="1" s="1"/>
  <c r="L172" i="1" s="1"/>
  <c r="K172" i="1" s="1"/>
  <c r="P172" i="1"/>
  <c r="P224" i="1"/>
  <c r="O224" i="1"/>
  <c r="N224" i="1" s="1"/>
  <c r="M224" i="1" s="1"/>
  <c r="L224" i="1" s="1"/>
  <c r="K224" i="1" s="1"/>
  <c r="O269" i="1"/>
  <c r="N269" i="1" s="1"/>
  <c r="M269" i="1" s="1"/>
  <c r="L269" i="1" s="1"/>
  <c r="K269" i="1" s="1"/>
  <c r="P269" i="1"/>
  <c r="O176" i="1"/>
  <c r="N176" i="1" s="1"/>
  <c r="M176" i="1" s="1"/>
  <c r="L176" i="1" s="1"/>
  <c r="K176" i="1" s="1"/>
  <c r="P176" i="1"/>
  <c r="P178" i="1"/>
  <c r="O178" i="1"/>
  <c r="N178" i="1" s="1"/>
  <c r="M178" i="1" s="1"/>
  <c r="L178" i="1" s="1"/>
  <c r="K178" i="1" s="1"/>
  <c r="O228" i="1"/>
  <c r="N228" i="1" s="1"/>
  <c r="M228" i="1" s="1"/>
  <c r="L228" i="1" s="1"/>
  <c r="K228" i="1" s="1"/>
  <c r="P228" i="1"/>
  <c r="P386" i="1"/>
  <c r="O386" i="1"/>
  <c r="N386" i="1" s="1"/>
  <c r="M386" i="1" s="1"/>
  <c r="L386" i="1" s="1"/>
  <c r="K386" i="1" s="1"/>
  <c r="P440" i="1"/>
  <c r="O440" i="1"/>
  <c r="N440" i="1" s="1"/>
  <c r="M440" i="1" s="1"/>
  <c r="L440" i="1" s="1"/>
  <c r="K440" i="1" s="1"/>
  <c r="P497" i="1"/>
  <c r="O497" i="1"/>
  <c r="N497" i="1" s="1"/>
  <c r="M497" i="1" s="1"/>
  <c r="L497" i="1" s="1"/>
  <c r="K497" i="1" s="1"/>
  <c r="O501" i="1"/>
  <c r="N501" i="1" s="1"/>
  <c r="M501" i="1" s="1"/>
  <c r="L501" i="1" s="1"/>
  <c r="K501" i="1" s="1"/>
  <c r="P501" i="1"/>
  <c r="P505" i="1"/>
  <c r="O505" i="1"/>
  <c r="N505" i="1" s="1"/>
  <c r="M505" i="1" s="1"/>
  <c r="L505" i="1" s="1"/>
  <c r="K505" i="1" s="1"/>
  <c r="O543" i="1"/>
  <c r="N543" i="1" s="1"/>
  <c r="M543" i="1" s="1"/>
  <c r="L543" i="1" s="1"/>
  <c r="K543" i="1" s="1"/>
  <c r="P543" i="1"/>
  <c r="P244" i="1"/>
  <c r="O244" i="1"/>
  <c r="N244" i="1" s="1"/>
  <c r="M244" i="1" s="1"/>
  <c r="L244" i="1" s="1"/>
  <c r="K244" i="1" s="1"/>
  <c r="P271" i="1"/>
  <c r="O271" i="1"/>
  <c r="N271" i="1" s="1"/>
  <c r="M271" i="1" s="1"/>
  <c r="L271" i="1" s="1"/>
  <c r="K271" i="1" s="1"/>
  <c r="P287" i="1"/>
  <c r="O287" i="1"/>
  <c r="N287" i="1" s="1"/>
  <c r="M287" i="1" s="1"/>
  <c r="L287" i="1" s="1"/>
  <c r="K287" i="1" s="1"/>
  <c r="P334" i="1"/>
  <c r="O334" i="1"/>
  <c r="N334" i="1" s="1"/>
  <c r="M334" i="1" s="1"/>
  <c r="L334" i="1" s="1"/>
  <c r="K334" i="1" s="1"/>
  <c r="P394" i="1"/>
  <c r="O394" i="1"/>
  <c r="N394" i="1" s="1"/>
  <c r="M394" i="1" s="1"/>
  <c r="L394" i="1" s="1"/>
  <c r="K394" i="1" s="1"/>
  <c r="P448" i="1"/>
  <c r="O448" i="1"/>
  <c r="N448" i="1" s="1"/>
  <c r="M448" i="1" s="1"/>
  <c r="L448" i="1" s="1"/>
  <c r="K448" i="1" s="1"/>
  <c r="O454" i="1"/>
  <c r="N454" i="1" s="1"/>
  <c r="M454" i="1" s="1"/>
  <c r="L454" i="1" s="1"/>
  <c r="K454" i="1" s="1"/>
  <c r="P454" i="1"/>
  <c r="O180" i="1"/>
  <c r="N180" i="1" s="1"/>
  <c r="M180" i="1" s="1"/>
  <c r="L180" i="1" s="1"/>
  <c r="K180" i="1" s="1"/>
  <c r="O293" i="1"/>
  <c r="N293" i="1" s="1"/>
  <c r="M293" i="1" s="1"/>
  <c r="L293" i="1" s="1"/>
  <c r="K293" i="1" s="1"/>
  <c r="O340" i="1"/>
  <c r="N340" i="1" s="1"/>
  <c r="M340" i="1" s="1"/>
  <c r="L340" i="1" s="1"/>
  <c r="K340" i="1" s="1"/>
  <c r="P340" i="1"/>
  <c r="P342" i="1"/>
  <c r="O342" i="1"/>
  <c r="N342" i="1" s="1"/>
  <c r="M342" i="1" s="1"/>
  <c r="L342" i="1" s="1"/>
  <c r="K342" i="1" s="1"/>
  <c r="P376" i="1"/>
  <c r="O376" i="1"/>
  <c r="N376" i="1" s="1"/>
  <c r="M376" i="1" s="1"/>
  <c r="L376" i="1" s="1"/>
  <c r="K376" i="1" s="1"/>
  <c r="O378" i="1"/>
  <c r="N378" i="1" s="1"/>
  <c r="M378" i="1" s="1"/>
  <c r="L378" i="1" s="1"/>
  <c r="K378" i="1" s="1"/>
  <c r="P380" i="1"/>
  <c r="P390" i="1"/>
  <c r="O392" i="1"/>
  <c r="N392" i="1" s="1"/>
  <c r="M392" i="1" s="1"/>
  <c r="L392" i="1" s="1"/>
  <c r="K392" i="1" s="1"/>
  <c r="P392" i="1"/>
  <c r="P396" i="1"/>
  <c r="O396" i="1"/>
  <c r="N396" i="1" s="1"/>
  <c r="M396" i="1" s="1"/>
  <c r="L396" i="1" s="1"/>
  <c r="K396" i="1" s="1"/>
  <c r="P432" i="1"/>
  <c r="O432" i="1"/>
  <c r="N432" i="1" s="1"/>
  <c r="M432" i="1" s="1"/>
  <c r="L432" i="1" s="1"/>
  <c r="K432" i="1" s="1"/>
  <c r="O438" i="1"/>
  <c r="N438" i="1" s="1"/>
  <c r="M438" i="1" s="1"/>
  <c r="L438" i="1" s="1"/>
  <c r="K438" i="1" s="1"/>
  <c r="P438" i="1"/>
  <c r="P460" i="1"/>
  <c r="O460" i="1"/>
  <c r="N460" i="1" s="1"/>
  <c r="M460" i="1" s="1"/>
  <c r="L460" i="1" s="1"/>
  <c r="K460" i="1" s="1"/>
  <c r="O499" i="1"/>
  <c r="N499" i="1" s="1"/>
  <c r="M499" i="1" s="1"/>
  <c r="L499" i="1" s="1"/>
  <c r="K499" i="1" s="1"/>
  <c r="P499" i="1"/>
  <c r="P537" i="1"/>
  <c r="O537" i="1"/>
  <c r="N537" i="1" s="1"/>
  <c r="M537" i="1" s="1"/>
  <c r="L537" i="1" s="1"/>
  <c r="K537" i="1" s="1"/>
  <c r="P539" i="1"/>
  <c r="O539" i="1"/>
  <c r="N539" i="1" s="1"/>
  <c r="M539" i="1" s="1"/>
  <c r="L539" i="1" s="1"/>
  <c r="K539" i="1" s="1"/>
  <c r="P328" i="1"/>
  <c r="O328" i="1"/>
  <c r="N328" i="1" s="1"/>
  <c r="M328" i="1" s="1"/>
  <c r="L328" i="1" s="1"/>
  <c r="K328" i="1" s="1"/>
  <c r="O230" i="1"/>
  <c r="N230" i="1" s="1"/>
  <c r="M230" i="1" s="1"/>
  <c r="L230" i="1" s="1"/>
  <c r="K230" i="1" s="1"/>
  <c r="O273" i="1"/>
  <c r="N273" i="1" s="1"/>
  <c r="M273" i="1" s="1"/>
  <c r="L273" i="1" s="1"/>
  <c r="K273" i="1" s="1"/>
  <c r="O289" i="1"/>
  <c r="N289" i="1" s="1"/>
  <c r="M289" i="1" s="1"/>
  <c r="L289" i="1" s="1"/>
  <c r="K289" i="1" s="1"/>
  <c r="O382" i="1"/>
  <c r="N382" i="1" s="1"/>
  <c r="M382" i="1" s="1"/>
  <c r="L382" i="1" s="1"/>
  <c r="K382" i="1" s="1"/>
  <c r="P382" i="1"/>
  <c r="P384" i="1"/>
  <c r="O384" i="1"/>
  <c r="N384" i="1" s="1"/>
  <c r="M384" i="1" s="1"/>
  <c r="L384" i="1" s="1"/>
  <c r="K384" i="1" s="1"/>
  <c r="O388" i="1"/>
  <c r="N388" i="1" s="1"/>
  <c r="M388" i="1" s="1"/>
  <c r="L388" i="1" s="1"/>
  <c r="K388" i="1" s="1"/>
  <c r="P442" i="1"/>
  <c r="O442" i="1"/>
  <c r="N442" i="1" s="1"/>
  <c r="M442" i="1" s="1"/>
  <c r="L442" i="1" s="1"/>
  <c r="K442" i="1" s="1"/>
  <c r="P444" i="1"/>
  <c r="O444" i="1"/>
  <c r="N444" i="1" s="1"/>
  <c r="M444" i="1" s="1"/>
  <c r="L444" i="1" s="1"/>
  <c r="K444" i="1" s="1"/>
  <c r="P489" i="1"/>
  <c r="O489" i="1"/>
  <c r="N489" i="1" s="1"/>
  <c r="M489" i="1" s="1"/>
  <c r="L489" i="1" s="1"/>
  <c r="K489" i="1" s="1"/>
  <c r="P503" i="1"/>
  <c r="O503" i="1"/>
  <c r="N503" i="1" s="1"/>
  <c r="M503" i="1" s="1"/>
  <c r="L503" i="1" s="1"/>
  <c r="K503" i="1" s="1"/>
  <c r="P400" i="1"/>
  <c r="O458" i="1"/>
  <c r="N458" i="1" s="1"/>
  <c r="M458" i="1" s="1"/>
  <c r="L458" i="1" s="1"/>
  <c r="K458" i="1" s="1"/>
  <c r="P485" i="1"/>
  <c r="O485" i="1"/>
  <c r="N485" i="1" s="1"/>
  <c r="M485" i="1" s="1"/>
  <c r="L485" i="1" s="1"/>
  <c r="K485" i="1" s="1"/>
  <c r="P487" i="1"/>
  <c r="P493" i="1"/>
  <c r="P402" i="1"/>
  <c r="O402" i="1"/>
  <c r="N402" i="1" s="1"/>
  <c r="M402" i="1" s="1"/>
  <c r="L402" i="1" s="1"/>
  <c r="K402" i="1" s="1"/>
  <c r="P434" i="1"/>
  <c r="O434" i="1"/>
  <c r="N434" i="1" s="1"/>
  <c r="M434" i="1" s="1"/>
  <c r="L434" i="1" s="1"/>
  <c r="K434" i="1" s="1"/>
  <c r="P450" i="1"/>
  <c r="O450" i="1"/>
  <c r="N450" i="1" s="1"/>
  <c r="M450" i="1" s="1"/>
  <c r="L450" i="1" s="1"/>
  <c r="K450" i="1" s="1"/>
  <c r="P456" i="1"/>
  <c r="O456" i="1"/>
  <c r="N456" i="1" s="1"/>
  <c r="M456" i="1" s="1"/>
  <c r="L456" i="1" s="1"/>
  <c r="K456" i="1" s="1"/>
  <c r="P495" i="1"/>
  <c r="O495" i="1"/>
  <c r="N495" i="1" s="1"/>
  <c r="M495" i="1" s="1"/>
  <c r="L495" i="1" s="1"/>
  <c r="K495" i="1" s="1"/>
  <c r="P11" i="1"/>
  <c r="O11" i="1"/>
  <c r="N11" i="1" s="1"/>
  <c r="M11" i="1" s="1"/>
  <c r="L11" i="1" s="1"/>
  <c r="K11" i="1" s="1"/>
  <c r="P15" i="1"/>
  <c r="O15" i="1"/>
  <c r="N15" i="1" s="1"/>
  <c r="M15" i="1" s="1"/>
  <c r="L15" i="1" s="1"/>
  <c r="K15" i="1" s="1"/>
  <c r="P13" i="1"/>
  <c r="O13" i="1"/>
  <c r="N13" i="1" s="1"/>
  <c r="M13" i="1" s="1"/>
  <c r="L13" i="1" s="1"/>
  <c r="K13" i="1" s="1"/>
  <c r="O10" i="1"/>
  <c r="N10" i="1" s="1"/>
  <c r="M10" i="1" s="1"/>
  <c r="L10" i="1" s="1"/>
  <c r="K10" i="1" s="1"/>
  <c r="P10" i="1"/>
  <c r="P25" i="1"/>
  <c r="O25" i="1"/>
  <c r="N25" i="1" s="1"/>
  <c r="M25" i="1" s="1"/>
  <c r="L25" i="1" s="1"/>
  <c r="K25" i="1" s="1"/>
  <c r="P27" i="1"/>
  <c r="O27" i="1"/>
  <c r="N27" i="1" s="1"/>
  <c r="M27" i="1" s="1"/>
  <c r="L27" i="1" s="1"/>
  <c r="K27" i="1" s="1"/>
  <c r="O31" i="1"/>
  <c r="N31" i="1" s="1"/>
  <c r="M31" i="1" s="1"/>
  <c r="L31" i="1" s="1"/>
  <c r="K31" i="1" s="1"/>
  <c r="P31" i="1"/>
  <c r="O24" i="1"/>
  <c r="N24" i="1" s="1"/>
  <c r="M24" i="1" s="1"/>
  <c r="L24" i="1" s="1"/>
  <c r="K24" i="1" s="1"/>
  <c r="P24" i="1"/>
  <c r="P29" i="1"/>
  <c r="O29" i="1"/>
  <c r="N29" i="1" s="1"/>
  <c r="M29" i="1" s="1"/>
  <c r="L29" i="1" s="1"/>
  <c r="K29" i="1" s="1"/>
  <c r="O12" i="1"/>
  <c r="N12" i="1" s="1"/>
  <c r="M12" i="1" s="1"/>
  <c r="L12" i="1" s="1"/>
  <c r="K12" i="1" s="1"/>
  <c r="O14" i="1"/>
  <c r="N14" i="1" s="1"/>
  <c r="M14" i="1" s="1"/>
  <c r="L14" i="1" s="1"/>
  <c r="K14" i="1" s="1"/>
  <c r="P16" i="1"/>
  <c r="O16" i="1"/>
  <c r="N16" i="1" s="1"/>
  <c r="M16" i="1" s="1"/>
  <c r="L16" i="1" s="1"/>
  <c r="K16" i="1" s="1"/>
  <c r="P18" i="1"/>
  <c r="O18" i="1"/>
  <c r="N18" i="1" s="1"/>
  <c r="M18" i="1" s="1"/>
  <c r="L18" i="1" s="1"/>
  <c r="K18" i="1" s="1"/>
  <c r="P20" i="1"/>
  <c r="O20" i="1"/>
  <c r="N20" i="1" s="1"/>
  <c r="M20" i="1" s="1"/>
  <c r="L20" i="1" s="1"/>
  <c r="K20" i="1" s="1"/>
  <c r="P22" i="1"/>
  <c r="O22" i="1"/>
  <c r="N22" i="1" s="1"/>
  <c r="M22" i="1" s="1"/>
  <c r="L22" i="1" s="1"/>
  <c r="K22" i="1" s="1"/>
  <c r="O28" i="1"/>
  <c r="N28" i="1" s="1"/>
  <c r="M28" i="1" s="1"/>
  <c r="L28" i="1" s="1"/>
  <c r="K28" i="1" s="1"/>
  <c r="P28" i="1"/>
  <c r="O32" i="1"/>
  <c r="N32" i="1" s="1"/>
  <c r="M32" i="1" s="1"/>
  <c r="L32" i="1" s="1"/>
  <c r="K32" i="1" s="1"/>
  <c r="P32" i="1"/>
  <c r="P34" i="1"/>
  <c r="O34" i="1"/>
  <c r="N34" i="1" s="1"/>
  <c r="M34" i="1" s="1"/>
  <c r="L34" i="1" s="1"/>
  <c r="K34" i="1" s="1"/>
  <c r="P36" i="1"/>
  <c r="O36" i="1"/>
  <c r="N36" i="1" s="1"/>
  <c r="M36" i="1" s="1"/>
  <c r="L36" i="1" s="1"/>
  <c r="K36" i="1" s="1"/>
  <c r="P38" i="1"/>
  <c r="O38" i="1"/>
  <c r="N38" i="1" s="1"/>
  <c r="M38" i="1" s="1"/>
  <c r="L38" i="1" s="1"/>
  <c r="K38" i="1" s="1"/>
  <c r="P40" i="1"/>
  <c r="O40" i="1"/>
  <c r="N40" i="1" s="1"/>
  <c r="M40" i="1" s="1"/>
  <c r="L40" i="1" s="1"/>
  <c r="K40" i="1" s="1"/>
  <c r="P42" i="1"/>
  <c r="O42" i="1"/>
  <c r="N42" i="1" s="1"/>
  <c r="M42" i="1" s="1"/>
  <c r="L42" i="1" s="1"/>
  <c r="K42" i="1" s="1"/>
  <c r="P44" i="1"/>
  <c r="O44" i="1"/>
  <c r="N44" i="1" s="1"/>
  <c r="M44" i="1" s="1"/>
  <c r="L44" i="1" s="1"/>
  <c r="K44" i="1" s="1"/>
  <c r="P46" i="1"/>
  <c r="O46" i="1"/>
  <c r="N46" i="1" s="1"/>
  <c r="M46" i="1" s="1"/>
  <c r="L46" i="1" s="1"/>
  <c r="K46" i="1" s="1"/>
  <c r="P48" i="1"/>
  <c r="O48" i="1"/>
  <c r="N48" i="1" s="1"/>
  <c r="M48" i="1" s="1"/>
  <c r="L48" i="1" s="1"/>
  <c r="K48" i="1" s="1"/>
  <c r="P82" i="1"/>
  <c r="O82" i="1"/>
  <c r="N82" i="1" s="1"/>
  <c r="M82" i="1" s="1"/>
  <c r="L82" i="1" s="1"/>
  <c r="K82" i="1" s="1"/>
  <c r="P90" i="1"/>
  <c r="O90" i="1"/>
  <c r="N90" i="1" s="1"/>
  <c r="M90" i="1" s="1"/>
  <c r="L90" i="1" s="1"/>
  <c r="K90" i="1" s="1"/>
  <c r="P63" i="1"/>
  <c r="O63" i="1"/>
  <c r="N63" i="1" s="1"/>
  <c r="M63" i="1" s="1"/>
  <c r="L63" i="1" s="1"/>
  <c r="K63" i="1" s="1"/>
  <c r="P17" i="1"/>
  <c r="O17" i="1"/>
  <c r="N17" i="1" s="1"/>
  <c r="M17" i="1" s="1"/>
  <c r="L17" i="1" s="1"/>
  <c r="K17" i="1" s="1"/>
  <c r="P19" i="1"/>
  <c r="O19" i="1"/>
  <c r="N19" i="1" s="1"/>
  <c r="M19" i="1" s="1"/>
  <c r="L19" i="1" s="1"/>
  <c r="K19" i="1" s="1"/>
  <c r="P21" i="1"/>
  <c r="O21" i="1"/>
  <c r="N21" i="1" s="1"/>
  <c r="M21" i="1" s="1"/>
  <c r="L21" i="1" s="1"/>
  <c r="K21" i="1" s="1"/>
  <c r="P23" i="1"/>
  <c r="O23" i="1"/>
  <c r="N23" i="1" s="1"/>
  <c r="M23" i="1" s="1"/>
  <c r="L23" i="1" s="1"/>
  <c r="K23" i="1" s="1"/>
  <c r="O26" i="1"/>
  <c r="N26" i="1" s="1"/>
  <c r="M26" i="1" s="1"/>
  <c r="L26" i="1" s="1"/>
  <c r="K26" i="1" s="1"/>
  <c r="P26" i="1"/>
  <c r="O30" i="1"/>
  <c r="N30" i="1" s="1"/>
  <c r="M30" i="1" s="1"/>
  <c r="L30" i="1" s="1"/>
  <c r="K30" i="1" s="1"/>
  <c r="P30" i="1"/>
  <c r="P54" i="1"/>
  <c r="O54" i="1"/>
  <c r="N54" i="1" s="1"/>
  <c r="M54" i="1" s="1"/>
  <c r="L54" i="1" s="1"/>
  <c r="K54" i="1" s="1"/>
  <c r="P64" i="1"/>
  <c r="O64" i="1"/>
  <c r="N64" i="1" s="1"/>
  <c r="M64" i="1" s="1"/>
  <c r="L64" i="1" s="1"/>
  <c r="K64" i="1" s="1"/>
  <c r="P72" i="1"/>
  <c r="O72" i="1"/>
  <c r="N72" i="1" s="1"/>
  <c r="M72" i="1" s="1"/>
  <c r="L72" i="1" s="1"/>
  <c r="K72" i="1" s="1"/>
  <c r="P68" i="1"/>
  <c r="O68" i="1"/>
  <c r="N68" i="1" s="1"/>
  <c r="M68" i="1" s="1"/>
  <c r="L68" i="1" s="1"/>
  <c r="K68" i="1" s="1"/>
  <c r="P86" i="1"/>
  <c r="O86" i="1"/>
  <c r="N86" i="1" s="1"/>
  <c r="M86" i="1" s="1"/>
  <c r="L86" i="1" s="1"/>
  <c r="K86" i="1" s="1"/>
  <c r="P100" i="1"/>
  <c r="O100" i="1"/>
  <c r="N100" i="1" s="1"/>
  <c r="M100" i="1" s="1"/>
  <c r="L100" i="1" s="1"/>
  <c r="K100" i="1" s="1"/>
  <c r="O107" i="1"/>
  <c r="N107" i="1" s="1"/>
  <c r="M107" i="1" s="1"/>
  <c r="L107" i="1" s="1"/>
  <c r="K107" i="1" s="1"/>
  <c r="P107" i="1"/>
  <c r="P117" i="1"/>
  <c r="O117" i="1"/>
  <c r="N117" i="1" s="1"/>
  <c r="M117" i="1" s="1"/>
  <c r="L117" i="1" s="1"/>
  <c r="K117" i="1" s="1"/>
  <c r="O125" i="1"/>
  <c r="N125" i="1" s="1"/>
  <c r="M125" i="1" s="1"/>
  <c r="L125" i="1" s="1"/>
  <c r="K125" i="1" s="1"/>
  <c r="P125" i="1"/>
  <c r="P134" i="1"/>
  <c r="O134" i="1"/>
  <c r="N134" i="1" s="1"/>
  <c r="M134" i="1" s="1"/>
  <c r="L134" i="1" s="1"/>
  <c r="K134" i="1" s="1"/>
  <c r="O142" i="1"/>
  <c r="N142" i="1" s="1"/>
  <c r="M142" i="1" s="1"/>
  <c r="L142" i="1" s="1"/>
  <c r="K142" i="1" s="1"/>
  <c r="P142" i="1"/>
  <c r="O52" i="1"/>
  <c r="N52" i="1" s="1"/>
  <c r="M52" i="1" s="1"/>
  <c r="L52" i="1" s="1"/>
  <c r="K52" i="1" s="1"/>
  <c r="P57" i="1"/>
  <c r="P75" i="1"/>
  <c r="P91" i="1"/>
  <c r="P104" i="1"/>
  <c r="O104" i="1"/>
  <c r="N104" i="1" s="1"/>
  <c r="M104" i="1" s="1"/>
  <c r="L104" i="1" s="1"/>
  <c r="K104" i="1" s="1"/>
  <c r="O112" i="1"/>
  <c r="N112" i="1" s="1"/>
  <c r="M112" i="1" s="1"/>
  <c r="L112" i="1" s="1"/>
  <c r="K112" i="1" s="1"/>
  <c r="P112" i="1"/>
  <c r="P122" i="1"/>
  <c r="O122" i="1"/>
  <c r="N122" i="1" s="1"/>
  <c r="M122" i="1" s="1"/>
  <c r="L122" i="1" s="1"/>
  <c r="K122" i="1" s="1"/>
  <c r="O129" i="1"/>
  <c r="N129" i="1" s="1"/>
  <c r="M129" i="1" s="1"/>
  <c r="L129" i="1" s="1"/>
  <c r="K129" i="1" s="1"/>
  <c r="P129" i="1"/>
  <c r="P138" i="1"/>
  <c r="O138" i="1"/>
  <c r="N138" i="1" s="1"/>
  <c r="M138" i="1" s="1"/>
  <c r="L138" i="1" s="1"/>
  <c r="K138" i="1" s="1"/>
  <c r="P78" i="1"/>
  <c r="O78" i="1"/>
  <c r="N78" i="1" s="1"/>
  <c r="M78" i="1" s="1"/>
  <c r="L78" i="1" s="1"/>
  <c r="K78" i="1" s="1"/>
  <c r="P94" i="1"/>
  <c r="O94" i="1"/>
  <c r="N94" i="1" s="1"/>
  <c r="M94" i="1" s="1"/>
  <c r="L94" i="1" s="1"/>
  <c r="K94" i="1" s="1"/>
  <c r="O99" i="1"/>
  <c r="N99" i="1" s="1"/>
  <c r="M99" i="1" s="1"/>
  <c r="L99" i="1" s="1"/>
  <c r="K99" i="1" s="1"/>
  <c r="P99" i="1"/>
  <c r="P108" i="1"/>
  <c r="O108" i="1"/>
  <c r="N108" i="1" s="1"/>
  <c r="M108" i="1" s="1"/>
  <c r="L108" i="1" s="1"/>
  <c r="K108" i="1" s="1"/>
  <c r="O116" i="1"/>
  <c r="N116" i="1" s="1"/>
  <c r="M116" i="1" s="1"/>
  <c r="L116" i="1" s="1"/>
  <c r="K116" i="1" s="1"/>
  <c r="P116" i="1"/>
  <c r="P126" i="1"/>
  <c r="O126" i="1"/>
  <c r="N126" i="1" s="1"/>
  <c r="M126" i="1" s="1"/>
  <c r="L126" i="1" s="1"/>
  <c r="K126" i="1" s="1"/>
  <c r="O133" i="1"/>
  <c r="N133" i="1" s="1"/>
  <c r="M133" i="1" s="1"/>
  <c r="L133" i="1" s="1"/>
  <c r="K133" i="1" s="1"/>
  <c r="P133" i="1"/>
  <c r="P53" i="1"/>
  <c r="O56" i="1"/>
  <c r="N56" i="1" s="1"/>
  <c r="M56" i="1" s="1"/>
  <c r="L56" i="1" s="1"/>
  <c r="K56" i="1" s="1"/>
  <c r="P67" i="1"/>
  <c r="P83" i="1"/>
  <c r="O103" i="1"/>
  <c r="N103" i="1" s="1"/>
  <c r="M103" i="1" s="1"/>
  <c r="L103" i="1" s="1"/>
  <c r="K103" i="1" s="1"/>
  <c r="P103" i="1"/>
  <c r="P113" i="1"/>
  <c r="O113" i="1"/>
  <c r="N113" i="1" s="1"/>
  <c r="M113" i="1" s="1"/>
  <c r="L113" i="1" s="1"/>
  <c r="K113" i="1" s="1"/>
  <c r="O121" i="1"/>
  <c r="N121" i="1" s="1"/>
  <c r="M121" i="1" s="1"/>
  <c r="L121" i="1" s="1"/>
  <c r="K121" i="1" s="1"/>
  <c r="P121" i="1"/>
  <c r="P130" i="1"/>
  <c r="O130" i="1"/>
  <c r="N130" i="1" s="1"/>
  <c r="M130" i="1" s="1"/>
  <c r="L130" i="1" s="1"/>
  <c r="K130" i="1" s="1"/>
  <c r="O137" i="1"/>
  <c r="N137" i="1" s="1"/>
  <c r="M137" i="1" s="1"/>
  <c r="L137" i="1" s="1"/>
  <c r="K137" i="1" s="1"/>
  <c r="P137" i="1"/>
  <c r="O97" i="1"/>
  <c r="N97" i="1" s="1"/>
  <c r="M97" i="1" s="1"/>
  <c r="L97" i="1" s="1"/>
  <c r="K97" i="1" s="1"/>
  <c r="P97" i="1"/>
  <c r="O101" i="1"/>
  <c r="N101" i="1" s="1"/>
  <c r="M101" i="1" s="1"/>
  <c r="L101" i="1" s="1"/>
  <c r="K101" i="1" s="1"/>
  <c r="P101" i="1"/>
  <c r="O105" i="1"/>
  <c r="N105" i="1" s="1"/>
  <c r="M105" i="1" s="1"/>
  <c r="L105" i="1" s="1"/>
  <c r="K105" i="1" s="1"/>
  <c r="P105" i="1"/>
  <c r="O109" i="1"/>
  <c r="N109" i="1" s="1"/>
  <c r="M109" i="1" s="1"/>
  <c r="L109" i="1" s="1"/>
  <c r="K109" i="1" s="1"/>
  <c r="P109" i="1"/>
  <c r="O114" i="1"/>
  <c r="N114" i="1" s="1"/>
  <c r="M114" i="1" s="1"/>
  <c r="L114" i="1" s="1"/>
  <c r="K114" i="1" s="1"/>
  <c r="P114" i="1"/>
  <c r="O119" i="1"/>
  <c r="N119" i="1" s="1"/>
  <c r="M119" i="1" s="1"/>
  <c r="L119" i="1" s="1"/>
  <c r="K119" i="1" s="1"/>
  <c r="P119" i="1"/>
  <c r="O123" i="1"/>
  <c r="N123" i="1" s="1"/>
  <c r="M123" i="1" s="1"/>
  <c r="L123" i="1" s="1"/>
  <c r="K123" i="1" s="1"/>
  <c r="P123" i="1"/>
  <c r="O127" i="1"/>
  <c r="N127" i="1" s="1"/>
  <c r="M127" i="1" s="1"/>
  <c r="L127" i="1" s="1"/>
  <c r="K127" i="1" s="1"/>
  <c r="P127" i="1"/>
  <c r="O131" i="1"/>
  <c r="N131" i="1" s="1"/>
  <c r="M131" i="1" s="1"/>
  <c r="L131" i="1" s="1"/>
  <c r="K131" i="1" s="1"/>
  <c r="P131" i="1"/>
  <c r="O135" i="1"/>
  <c r="N135" i="1" s="1"/>
  <c r="M135" i="1" s="1"/>
  <c r="L135" i="1" s="1"/>
  <c r="K135" i="1" s="1"/>
  <c r="P135" i="1"/>
  <c r="O139" i="1"/>
  <c r="N139" i="1" s="1"/>
  <c r="M139" i="1" s="1"/>
  <c r="L139" i="1" s="1"/>
  <c r="K139" i="1" s="1"/>
  <c r="P139" i="1"/>
</calcChain>
</file>

<file path=xl/comments1.xml><?xml version="1.0" encoding="utf-8"?>
<comments xmlns="http://schemas.openxmlformats.org/spreadsheetml/2006/main">
  <authors>
    <author>Autor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14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16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6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16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16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19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2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2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2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2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24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2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2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2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2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29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3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3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3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3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34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3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3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3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37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40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4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4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4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43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46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4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4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4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48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50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5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D5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F5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5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5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5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56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70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7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7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7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A77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traslada al ob.j. 42100, 35,000.00</t>
        </r>
      </text>
    </comment>
    <comment ref="AB94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96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96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96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98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100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00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100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150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15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5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15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163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165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65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165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X165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La realización de las compras sera de forma trimestral. Ver detalle en pagina PACC Detallo</t>
        </r>
      </text>
    </comment>
    <comment ref="X16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AB173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175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75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175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X176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La realización de las compras sera de forma trimestral. Ver detalle en pagina PACC Detallo</t>
        </r>
      </text>
    </comment>
    <comment ref="X176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79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79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79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79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0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1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3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3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X18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necesita para la operatividad de la Unidad  la cantidad de 15 resmas t/c, 10 t/o y 8 t/l por trimestre.</t>
        </r>
      </text>
    </comment>
    <comment ref="B186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86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186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B188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valor era de L. 500,000.00 y se movio al objeto 24600
</t>
        </r>
      </text>
    </comment>
    <comment ref="AB196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198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198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198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2081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B210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C210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F210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  <comment ref="AB300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alterar las formulas
Estas casillas no se llenen
</t>
        </r>
      </text>
    </comment>
    <comment ref="C30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Describir que se va a contratar o comprar</t>
        </r>
      </text>
    </comment>
    <comment ref="D30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LPI: Licitación Pública Internacional
LPN: Licitación Pública Nacional
LP: Licitación Privada
3C. Tres cotizaciones
2C: Dos cotizaciones
CD: Compra Directa
CC: Compra por Catálogo Electrónico
</t>
        </r>
      </text>
    </comment>
    <comment ref="G30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que relaciona la compra conuna o varias actividades del POA</t>
        </r>
      </text>
    </comment>
    <comment ref="H302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Numero asignado al proceso de compra o contratación</t>
        </r>
      </text>
    </comment>
  </commentList>
</comments>
</file>

<file path=xl/sharedStrings.xml><?xml version="1.0" encoding="utf-8"?>
<sst xmlns="http://schemas.openxmlformats.org/spreadsheetml/2006/main" count="13368" uniqueCount="2323">
  <si>
    <t>SECRETARÍA DE ESTADO EN EL DESPACHO DE FINANZAS</t>
  </si>
  <si>
    <t>FONDOS NACIONALES</t>
  </si>
  <si>
    <t xml:space="preserve">PLAN ANUAL DE COMPRAS Y CONTRATACIONES (PACC) </t>
  </si>
  <si>
    <r>
      <t xml:space="preserve">Categoría: </t>
    </r>
    <r>
      <rPr>
        <i/>
        <sz val="14"/>
        <rFont val="Arial"/>
        <family val="2"/>
      </rPr>
      <t>[Bienes, Obras o Servicios diferentes a las Consultorías]</t>
    </r>
  </si>
  <si>
    <t>PROGRAMA DE CONTRATACIONES (FECHAS ESTIMADAS/REALES)</t>
  </si>
  <si>
    <t>Preliminares</t>
  </si>
  <si>
    <t>Etapa de Inicio</t>
  </si>
  <si>
    <t>Etapa de Evaluación de Ofertas</t>
  </si>
  <si>
    <t>Etapa de Firma del Contrato</t>
  </si>
  <si>
    <t>Entregas</t>
  </si>
  <si>
    <t>DATOS FINALES DEL CONTRATO</t>
  </si>
  <si>
    <t>Invitación a Precalificar</t>
  </si>
  <si>
    <t>Evaluacion de Precalificacion</t>
  </si>
  <si>
    <t>Convocatoria a participar en el proceso</t>
  </si>
  <si>
    <t>Apertura de Ofertas</t>
  </si>
  <si>
    <t>Evaluacion de las Ofertas</t>
  </si>
  <si>
    <t>Subsanación</t>
  </si>
  <si>
    <t>Firma de la Adjudicación</t>
  </si>
  <si>
    <t>Firma del Contrato</t>
  </si>
  <si>
    <t>Recepcion de Bienes, Servicios u Obras</t>
  </si>
  <si>
    <t>No.</t>
  </si>
  <si>
    <t xml:space="preserve">Descripción </t>
  </si>
  <si>
    <t>Método de Compra</t>
  </si>
  <si>
    <t>Relación con el POA</t>
  </si>
  <si>
    <t>Clave Institucional</t>
  </si>
  <si>
    <t>INICIO</t>
  </si>
  <si>
    <t>FIN</t>
  </si>
  <si>
    <t>Nombre Adjudicatario (s)</t>
  </si>
  <si>
    <t>Contrato (s) #</t>
  </si>
  <si>
    <t>Costo Estimado</t>
  </si>
  <si>
    <t xml:space="preserve">Costo Final </t>
  </si>
  <si>
    <t>Nombre del proyecto u objeto de compra</t>
  </si>
  <si>
    <t>LPI, LPN, LP, 3C, 2C, CD</t>
  </si>
  <si>
    <t>correlativo del POA</t>
  </si>
  <si>
    <t>Correlativo de este contrato</t>
  </si>
  <si>
    <t>Estimada</t>
  </si>
  <si>
    <t>REAL</t>
  </si>
  <si>
    <t>Estimado</t>
  </si>
  <si>
    <t>PROGRAMA /ACTIVIDAD</t>
  </si>
  <si>
    <t>OBJETO DEL GASTO</t>
  </si>
  <si>
    <t>Agua Azul 1000  Agua Purificada</t>
  </si>
  <si>
    <t xml:space="preserve">Ccatálogo </t>
  </si>
  <si>
    <t>14-001</t>
  </si>
  <si>
    <t>DGCP-31101</t>
  </si>
  <si>
    <t>N/A</t>
  </si>
  <si>
    <t>Alimentos y Bebidas para Personas</t>
  </si>
  <si>
    <t>CD</t>
  </si>
  <si>
    <t>DGCP-31100</t>
  </si>
  <si>
    <t>DGCP-002</t>
  </si>
  <si>
    <t>TE en lata grande</t>
  </si>
  <si>
    <t>café</t>
  </si>
  <si>
    <t>Azucar</t>
  </si>
  <si>
    <t>cremora</t>
  </si>
  <si>
    <t>Galletas</t>
  </si>
  <si>
    <t>Te Caliente (surtidos)</t>
  </si>
  <si>
    <t>RESMAS DE PAPEL BOND TAMAÑO CARTA</t>
  </si>
  <si>
    <t>DGCP-33100</t>
  </si>
  <si>
    <t>DGCP-003</t>
  </si>
  <si>
    <t>RESMAS DE PAPEL BOND TAMAÑO OFICIO</t>
  </si>
  <si>
    <t>RESMAS DE PAPEL BOND TAMAÑO LEGAL</t>
  </si>
  <si>
    <t>resmas Papel membretado SECRETARIA DE FINANZAS COLOR t/c</t>
  </si>
  <si>
    <t>DGCP-33300</t>
  </si>
  <si>
    <t>DGCP-004</t>
  </si>
  <si>
    <t>resmas Papel membretado SECRETARIA DE FINANZAS B/N t/c</t>
  </si>
  <si>
    <t>resmas Papel membretado SECRETARIA DE FINANZAS COLOR t/o</t>
  </si>
  <si>
    <t>resmas Papel membretado SECRETARIA DE FINANZAS B/N t/o</t>
  </si>
  <si>
    <t xml:space="preserve">BOLSAS DE MANILA VARIOS TAMAÑOS </t>
  </si>
  <si>
    <t>SOBRES MEMBRETADOS t/o</t>
  </si>
  <si>
    <t>Folder de Cartulina Tamaño carta (paquetes de 100 unidades)</t>
  </si>
  <si>
    <t>DGCP-33400</t>
  </si>
  <si>
    <t>DGCP-005</t>
  </si>
  <si>
    <t>Folder de Cartulina Tamaño Oficio (paquetes de 100 unidades)</t>
  </si>
  <si>
    <t>FOLDER COLORES T/C</t>
  </si>
  <si>
    <t>PAPEL CARBON T/C</t>
  </si>
  <si>
    <t>PAPEL CARBON T/O</t>
  </si>
  <si>
    <t>CARÁTULA KIMBERLY T/CARTA VARIOS COLORES</t>
  </si>
  <si>
    <t>CARATULAS P/EMPASTE T/0</t>
  </si>
  <si>
    <t>CAJAS DE CARTÓN P/ARCHIVO</t>
  </si>
  <si>
    <t>CINTA DE PAPEL P/SUMADORA</t>
  </si>
  <si>
    <t>Papel Rotafolio; Papel bond, base 20</t>
  </si>
  <si>
    <t>VASOS P / CAFÉ  (PAQUETES)</t>
  </si>
  <si>
    <t>VASOS P / REFRESCO (PAQUETES)</t>
  </si>
  <si>
    <t>PAPEL TOALLA</t>
  </si>
  <si>
    <t>PAPEL HIGIENICO</t>
  </si>
  <si>
    <t>SERVILLETAS</t>
  </si>
  <si>
    <t>PLATOS DESECHABLES</t>
  </si>
  <si>
    <t>CUCHARAS DESECHABLES PEQUEÑAS</t>
  </si>
  <si>
    <t>Especies, Timbrados y Valores</t>
  </si>
  <si>
    <t>DGCP-33700</t>
  </si>
  <si>
    <t>DGCP-006</t>
  </si>
  <si>
    <t>TIMBRES (varias denominaciones)</t>
  </si>
  <si>
    <t>Elementos de Ferreteria</t>
  </si>
  <si>
    <t>Utiles de Escritorio, Oficina y Enseñanza</t>
  </si>
  <si>
    <t xml:space="preserve">2C </t>
  </si>
  <si>
    <t>DGCP-39200</t>
  </si>
  <si>
    <t>DGCP-007</t>
  </si>
  <si>
    <t>Reglas de metal</t>
  </si>
  <si>
    <t>Sacagrapas o Uñas</t>
  </si>
  <si>
    <t>Perforadoras; Perforadora de Escritorio (pequeña)</t>
  </si>
  <si>
    <t>Lapiz Grafito o Carbon (DOCENA)</t>
  </si>
  <si>
    <t>Ganchos sujeta papel, tamaño 51mm (2") cajitas de 12Unid</t>
  </si>
  <si>
    <t xml:space="preserve">Ganchos sujeta papel, tamaño 41mm (1 5/8") cajitas de 12Unid </t>
  </si>
  <si>
    <t>Ganchos sujeta papel, tamaño 32mm ( 1 1/2") cajitas de 12Unid</t>
  </si>
  <si>
    <t>Ganchos sujeta papel; tamaño 32mm (1 1/4") cajitas de 12Unid</t>
  </si>
  <si>
    <t>Ganchos sujeta papel, tamaño 25mm (1") cajitas de 12Unid</t>
  </si>
  <si>
    <t>Ganchos sujeta papel, tamaño 19mm (3/4") cajitas de 12Unid</t>
  </si>
  <si>
    <t>Libreta Rayada Microperforada (tipo libretas taquigrafia)</t>
  </si>
  <si>
    <t>Libreta Rayada Microperforada (tipo libretas block) tamaño carta</t>
  </si>
  <si>
    <t>Binder: con cubierta de plastico, tamaño carta,  1/2 pulgada</t>
  </si>
  <si>
    <t>Binder: con cubierta de plastico, tamaño carta, 1 1/2 pulgada</t>
  </si>
  <si>
    <t>Pestañas para Folder pendaflex</t>
  </si>
  <si>
    <t xml:space="preserve">Lápiz Negro, punta fina Gel 0.7 </t>
  </si>
  <si>
    <t>Lápiz tinta negro</t>
  </si>
  <si>
    <t>Carpetas tipo folder en plastico, Tamaño Carta con Fastener de plastico, color gris/negro</t>
  </si>
  <si>
    <t>Carpetas tipo folder en plastico, Tamaño Oficio con Fastener de plastico, color gris/negro</t>
  </si>
  <si>
    <t>Transparencias de acetatos (cajas de 100 unidades)</t>
  </si>
  <si>
    <t>Papelera de escritorio(revistero), color negro</t>
  </si>
  <si>
    <t>Separadores o sostenedores para libros, de metal,  color negro</t>
  </si>
  <si>
    <t>Archivadores Tamaño oficio, plastificados (buena calidad)</t>
  </si>
  <si>
    <t>Forder tamaño carta con costilla</t>
  </si>
  <si>
    <t>Marcador Punta Gruesa, color negro DOCENA</t>
  </si>
  <si>
    <t>Tape Transparente</t>
  </si>
  <si>
    <t>Maskintape grueso para sellar cajas</t>
  </si>
  <si>
    <t>Borradores para pizarra de formica</t>
  </si>
  <si>
    <t>Engrapadora de escritorio</t>
  </si>
  <si>
    <t>Lápiz portaminas 0.7</t>
  </si>
  <si>
    <t>Maskintape de 1"</t>
  </si>
  <si>
    <t>Fasteners No.08</t>
  </si>
  <si>
    <t>Corrector: lapiz corrector de tinta, cont. 8ml</t>
  </si>
  <si>
    <t>Post-it: Banderitas de colores: 11,9mm x 43,2mm  (paquetitos de colores, Cont. 140 banderitas)</t>
  </si>
  <si>
    <t>Marcadores fluorescentes punta gruesa, varios colores (amarillo,verde,anaranjado, rosado,azul)  25 de C/U</t>
  </si>
  <si>
    <t>Marcador para pizarra: color: Negro, Azul, Verde, Rojo, (12 de C/U)</t>
  </si>
  <si>
    <t>Peines para encuadernar (11 peines, cajas de 100 unidades) cajas</t>
  </si>
  <si>
    <t>Clips Pequeños</t>
  </si>
  <si>
    <t>Clips Grandes</t>
  </si>
  <si>
    <t>Pegamento en Barra</t>
  </si>
  <si>
    <t>MINAS, 0.7</t>
  </si>
  <si>
    <t xml:space="preserve">Marcador Fluorescente , Punta Gruesa, Color Amarillo </t>
  </si>
  <si>
    <t xml:space="preserve">Marcador Fluorescente , Punta briteliner grip, Varios Colores </t>
  </si>
  <si>
    <t>Post It de colores  (buena calidad)</t>
  </si>
  <si>
    <t>Grapas Pequeñas</t>
  </si>
  <si>
    <t>Almohadillas para sellos</t>
  </si>
  <si>
    <t>Tinta Roll On para almohadillas color negro</t>
  </si>
  <si>
    <t>Folder para Archivar (PENDAFLEX) Tamaño Oficio (PAQUETES DE 25 UNIDADES)</t>
  </si>
  <si>
    <t>Útiles y Materiales Eléctricos</t>
  </si>
  <si>
    <t>DGCP-39300</t>
  </si>
  <si>
    <t>DGCP-008</t>
  </si>
  <si>
    <t>candelas fluorescentes 40watts</t>
  </si>
  <si>
    <t>Bombillos Ahorro Electricidad; 20Watts / 120Voltios</t>
  </si>
  <si>
    <t>Bombillos Ahorro Electricidad; 9Watts / 120Voltios</t>
  </si>
  <si>
    <t>Reflector Interno: 4" diametro E27</t>
  </si>
  <si>
    <t>Balastros,  de 2 x 40W x 110</t>
  </si>
  <si>
    <t>Lampara GU10-50/C Reflector  MR 16  (HALA840) C/CUB RECUBRIM.</t>
  </si>
  <si>
    <t>Otros Repuestos y Accesorios Menores</t>
  </si>
  <si>
    <t>DGCP-39600</t>
  </si>
  <si>
    <t>DGCP-009</t>
  </si>
  <si>
    <t>Toner para Fotocopiadora, Fotocopiadora Marca Canon IR-2200</t>
  </si>
  <si>
    <t>Toner para Fotocopiadora, Fotocopiadora Marca Canon IR-3035</t>
  </si>
  <si>
    <t>LEXMARK T650A11L</t>
  </si>
  <si>
    <t>HP 21 B/N</t>
  </si>
  <si>
    <t>HP 22 TRICOLOR</t>
  </si>
  <si>
    <t>HP 60 B/N</t>
  </si>
  <si>
    <t>HP 60 TRICOLOR</t>
  </si>
  <si>
    <t>HP 51A</t>
  </si>
  <si>
    <t>HP 55A</t>
  </si>
  <si>
    <t>Toner Impesora HP-Laser Jet 1320 color Negro Q5949A</t>
  </si>
  <si>
    <t>Toner para Fax marca: Brother;  Modelo: PPF2800</t>
  </si>
  <si>
    <t>DVD+R gravables, Caja de 10 unidades</t>
  </si>
  <si>
    <t>CD-Gravables (150)</t>
  </si>
  <si>
    <t>Memorias USB de 4GB</t>
  </si>
  <si>
    <t>Bienes Capitalizables</t>
  </si>
  <si>
    <t>Televisor LCD</t>
  </si>
  <si>
    <t>Telefono Inalambrico</t>
  </si>
  <si>
    <t>TOTAL ( X CADA CATEGORÍA)</t>
  </si>
  <si>
    <t>Fecha de emisión:</t>
  </si>
  <si>
    <t>Emitido por:</t>
  </si>
  <si>
    <t>Fecha de Modificacion</t>
  </si>
  <si>
    <t>DD/MM/AA</t>
  </si>
  <si>
    <t xml:space="preserve">Modificado por </t>
  </si>
  <si>
    <t>Fecha de Registro ONCAE:</t>
  </si>
  <si>
    <t>Recibido por:</t>
  </si>
  <si>
    <t>Fecha de Aprobación:</t>
  </si>
  <si>
    <t>Aprobado por:</t>
  </si>
  <si>
    <t>Fecha de Aprobacion</t>
  </si>
  <si>
    <t>Aprobado por</t>
  </si>
  <si>
    <t>Fecha Actualización ONCAE:</t>
  </si>
  <si>
    <t>Actualizado por:</t>
  </si>
  <si>
    <t xml:space="preserve">UNIDAD RESPONSABLE DE PREPARACIÓN Y SEGUIMIENTO DE PLAN DE CONTRATACIONES: Dirección de Coordinación Superior </t>
  </si>
  <si>
    <t>FIRMA GERENCIA ADMINISTRATIVA O A QUIEN DELEGUE [Indicar Nombre, Cargo y Dependencia]</t>
  </si>
  <si>
    <t>CONTADURIA GENERAL DE LA REPUBLICA</t>
  </si>
  <si>
    <t>PLAN ANUAL DE COMPRAS Y CONTRATACIONES (PACC) PARA EL AÑO FISCAL  2015</t>
  </si>
  <si>
    <t>Tapizado y reparación de 12 Sillas de Oficina</t>
  </si>
  <si>
    <t xml:space="preserve"> 12/01</t>
  </si>
  <si>
    <t>CGR-23360</t>
  </si>
  <si>
    <t>CGR-008-2015</t>
  </si>
  <si>
    <t>Mantenimiento y Reparación de  13 Aires Acondicionados</t>
  </si>
  <si>
    <t>CGR-002-2015</t>
  </si>
  <si>
    <t>Mantenimiento y Reparación de Fotocopiadora</t>
  </si>
  <si>
    <t>Empaste Estados e Informes Financieros</t>
  </si>
  <si>
    <t>CGR-25300</t>
  </si>
  <si>
    <t>500 Liquidos de Agua Purificada</t>
  </si>
  <si>
    <t>CGR-31100</t>
  </si>
  <si>
    <t>Alimentos y Bebidas para Personas como ser:</t>
  </si>
  <si>
    <t>Bolsas de Azucar</t>
  </si>
  <si>
    <t>Paquetes de Galletas</t>
  </si>
  <si>
    <t>Bolsas de Café</t>
  </si>
  <si>
    <t>Té</t>
  </si>
  <si>
    <t xml:space="preserve">Refrescos </t>
  </si>
  <si>
    <t>380 Resmas dePapel Bond 20, Tamaño Carta.</t>
  </si>
  <si>
    <t xml:space="preserve">Catálogo </t>
  </si>
  <si>
    <t>CGR-33100</t>
  </si>
  <si>
    <t>10 Resmas de Papel Bond 20, Color azul, Tamaño Carta.</t>
  </si>
  <si>
    <t>28 Resmas de Papel para Computación</t>
  </si>
  <si>
    <t>CGR-33200</t>
  </si>
  <si>
    <t>250 Bolsas de Papel Manila 91/2X131/2</t>
  </si>
  <si>
    <t>CGR-33300</t>
  </si>
  <si>
    <t>LIC. JOSE LUIS ROMERO NOLASCO</t>
  </si>
  <si>
    <t>CONTADOR GENERAL DE LA REPUBLICA</t>
  </si>
  <si>
    <t>250 Bolsas de Papel Manila 12X15</t>
  </si>
  <si>
    <t>3000 Sobres Blancos Membretados</t>
  </si>
  <si>
    <t>Folder tamaño Carta</t>
  </si>
  <si>
    <t>CGR-33400</t>
  </si>
  <si>
    <t>Folder tamaño Oficio</t>
  </si>
  <si>
    <t>2 Resmas de Cartulina Corriente</t>
  </si>
  <si>
    <t>2 Resmas de Cartulina Lino, Tamaño Carta.</t>
  </si>
  <si>
    <t>200 pliegos de Cartulina Fluorescente varios colores</t>
  </si>
  <si>
    <t>500 Pliegos de Papel Manila</t>
  </si>
  <si>
    <t>100 Pliegos de Cartulina Sirio</t>
  </si>
  <si>
    <t>Papel para Notas (Post it)</t>
  </si>
  <si>
    <t>1200 Vasos térmico para Café, No. 4.</t>
  </si>
  <si>
    <t>1200 Vasos No. 7 para refresco</t>
  </si>
  <si>
    <t>800 Vasos No. 10 para agua</t>
  </si>
  <si>
    <t>20 Rollos Papel Toalla</t>
  </si>
  <si>
    <t>24 Paquetes de Servilletas</t>
  </si>
  <si>
    <t>300 Sellos Postales</t>
  </si>
  <si>
    <t>CGR-33700</t>
  </si>
  <si>
    <t>CGR-006-2015</t>
  </si>
  <si>
    <t>Recarga de 3 Extintores</t>
  </si>
  <si>
    <t>CGR-35100</t>
  </si>
  <si>
    <t>CGR-014-2015</t>
  </si>
  <si>
    <t>4 Barril boca ancha, capacidad 60 litros.</t>
  </si>
  <si>
    <t>CGR-35800</t>
  </si>
  <si>
    <t>Basureros Plásticos</t>
  </si>
  <si>
    <t>4 Candados</t>
  </si>
  <si>
    <t>CGR-36920</t>
  </si>
  <si>
    <t>CGR-003-2015</t>
  </si>
  <si>
    <t>Llavin</t>
  </si>
  <si>
    <t>Kit de Herramientas</t>
  </si>
  <si>
    <t>CGR-36930</t>
  </si>
  <si>
    <t>6 Tubo de Silicon</t>
  </si>
  <si>
    <t>CGR-010-2015</t>
  </si>
  <si>
    <t>60 Repuestos de Borrador tipo lapiz</t>
  </si>
  <si>
    <t>CGR-39200</t>
  </si>
  <si>
    <t>30 Borradores tipo lapiz</t>
  </si>
  <si>
    <t>12 Borradores para Pizarra de Formica</t>
  </si>
  <si>
    <t>60 Cuadernos Unicos Pequeños</t>
  </si>
  <si>
    <t>CGR-009-2015</t>
  </si>
  <si>
    <t>42 Rollos de Cinta Adhesiva para Cajas</t>
  </si>
  <si>
    <t>CGR-012-2015</t>
  </si>
  <si>
    <t>24 Correctores Blancos de Agua, Tipo Lapiz</t>
  </si>
  <si>
    <t>30 Rollos de Cinta maskin tape</t>
  </si>
  <si>
    <t>CGR-010-20115</t>
  </si>
  <si>
    <t>31 Rollos de Cinta Tape Transparente</t>
  </si>
  <si>
    <t>80 Cajas de Clips No. 1</t>
  </si>
  <si>
    <t>80 Cajas de Clips No. 2</t>
  </si>
  <si>
    <t xml:space="preserve">80 Cajas de Fasteners No. </t>
  </si>
  <si>
    <t>198 Unidades de Filminas (Acetatos)</t>
  </si>
  <si>
    <t>100 Cajas de Grapas metálicas</t>
  </si>
  <si>
    <t>24 Unidades de Grapadoras Grandes</t>
  </si>
  <si>
    <t>CGR-011-2015</t>
  </si>
  <si>
    <t>24 Perforadoras Grandes</t>
  </si>
  <si>
    <t xml:space="preserve">50 Bolsas de Hules </t>
  </si>
  <si>
    <t>CGR-013-2015</t>
  </si>
  <si>
    <t>35 Unidades de Lapiz tinta Rojo</t>
  </si>
  <si>
    <t>500 Unidades de Lapiz tinta Negro</t>
  </si>
  <si>
    <t>108 Unidades de Lapiz Porta Mina</t>
  </si>
  <si>
    <t>70 Repuestos (Minas) para Lapiz Porta Mina</t>
  </si>
  <si>
    <t>45 Libretas de Taquigrafía</t>
  </si>
  <si>
    <t>46 Libretas Rayadas Tamaño Carta</t>
  </si>
  <si>
    <t>36 Unidades de Marcadores Permanentes</t>
  </si>
  <si>
    <t>CGR-004-2015</t>
  </si>
  <si>
    <t>30 Unidades de Marcadores Fluorescentes</t>
  </si>
  <si>
    <t>50 Unidades de Post It</t>
  </si>
  <si>
    <t>48 Unidades de Reglas Transparentes de 12"</t>
  </si>
  <si>
    <t>24 Sacagrapa (UÑA)</t>
  </si>
  <si>
    <t>24 Unidades de Tinta para Sellos color negro.</t>
  </si>
  <si>
    <t>24 Tijeras Medianas</t>
  </si>
  <si>
    <t xml:space="preserve">36 Unidades Pinzas Sujeta Papel de 1 1/4, 36 de 1 5/8 y 36 de 2". </t>
  </si>
  <si>
    <t>6 Set de Marcadores para Pizarra de Formica</t>
  </si>
  <si>
    <t>24 Unidades de Almohadillas para Sellos</t>
  </si>
  <si>
    <t>30 Unidades de Pegamento UHU</t>
  </si>
  <si>
    <t>42 Unidades de Glicerina</t>
  </si>
  <si>
    <t>60 Unidades de Lapiz Bicolor</t>
  </si>
  <si>
    <t>200 Unidades de Archivadores (Leitz)</t>
  </si>
  <si>
    <t>24 Unidades de Protectores de Pico</t>
  </si>
  <si>
    <t>CGR-39300</t>
  </si>
  <si>
    <t>12 Baterías Alcalinas Doble y Triple A.</t>
  </si>
  <si>
    <t>12 Interruptores Dobles</t>
  </si>
  <si>
    <t>15 Balastros: 12 de 2"X32 y 12 se 2" X40</t>
  </si>
  <si>
    <t>6 Unidades de Cinta Aislante</t>
  </si>
  <si>
    <t>40 Tubos Fluorescentes de 32 Watts.</t>
  </si>
  <si>
    <t>10 Unidades de Cartucho de Tinta HP Q7551A</t>
  </si>
  <si>
    <t>CGR-39600</t>
  </si>
  <si>
    <t>2 Unidades de Cartucho de Tinta HP CE505A</t>
  </si>
  <si>
    <t>3 Unidades de Cartucho de Tinta HP C9351A (21)</t>
  </si>
  <si>
    <t>3 Unidades de Cartucho de Tinta HP C9352A (22)</t>
  </si>
  <si>
    <t>11 Unidades de Cartuchos de Tinta HP CE255A</t>
  </si>
  <si>
    <t>2C</t>
  </si>
  <si>
    <t>2 Unidades de Cartucho para Telefax Sharp UX-C70B</t>
  </si>
  <si>
    <t>2 Cinta Impresora para Reloj Fechador</t>
  </si>
  <si>
    <t>2 Unidades de Cartucho para Telefax Cannon JX-210P</t>
  </si>
  <si>
    <t>6 Undiades de Cartucho para Fotocopiadora Cannon GPR-35</t>
  </si>
  <si>
    <t>24 Unidades de Mouse Optico USB</t>
  </si>
  <si>
    <t>60 Unidades de CD Regravable</t>
  </si>
  <si>
    <t>CGR-005-2015</t>
  </si>
  <si>
    <t>60 Unidades de DVD Regravable</t>
  </si>
  <si>
    <t>Horno Microondas</t>
  </si>
  <si>
    <t>CGR-42140</t>
  </si>
  <si>
    <t>Silla Giratoria,Secretarial y Ejecutiva</t>
  </si>
  <si>
    <t>CGR-42110</t>
  </si>
  <si>
    <t>CGR-007-2015</t>
  </si>
  <si>
    <t>Carretilla de Mano o Troco</t>
  </si>
  <si>
    <t>CGR-42310</t>
  </si>
  <si>
    <t>Teléfonos Inhalambricos</t>
  </si>
  <si>
    <t>CGR-42510</t>
  </si>
  <si>
    <t xml:space="preserve"> Equipo de Computación (Computadora)</t>
  </si>
  <si>
    <t>CGR-42600</t>
  </si>
  <si>
    <t>Programa/ Actividad</t>
  </si>
  <si>
    <t>Objeto del Gasto</t>
  </si>
  <si>
    <t>Objeto de la compra, recordar hacer vinculo al cuadro que detalla cada producto o bien que se pretende adquirir</t>
  </si>
  <si>
    <t>TIPO de Procedimiento de Compra, el cual puede ser compra menor, Catálogo Electrónico o Licitación</t>
  </si>
  <si>
    <t>Programa y Actividad que se afectará, según el POA</t>
  </si>
  <si>
    <t>Número  relativo a la requisición</t>
  </si>
  <si>
    <t>Confecciones Textiles</t>
  </si>
  <si>
    <t>Papel de Escritorio</t>
  </si>
  <si>
    <t>Productos de Artes Graficas</t>
  </si>
  <si>
    <t>Productos de Papel y Cartón</t>
  </si>
  <si>
    <t>Repuestos y Accesorios</t>
  </si>
  <si>
    <t>Equipo de Comunicación</t>
  </si>
  <si>
    <t>DIRECCION GENERAL DE CONTROL DE FRANQUICIAS ADUANERA</t>
  </si>
  <si>
    <t>ESTIMACION DEL PLAN ANUAL DE COMPRAS Y CONTRATACIONES (PACC) PARA EL AÑO FISCAL  2015</t>
  </si>
  <si>
    <t>LPI, LPN, LP, 3C, 2C, CD, CCatalogo, CConjunta</t>
  </si>
  <si>
    <t>26-001             26-002</t>
  </si>
  <si>
    <t>DGCFA-31100</t>
  </si>
  <si>
    <t>DGCFA-001-2014</t>
  </si>
  <si>
    <t>Café en bolsa</t>
  </si>
  <si>
    <t>Te enlatado Lipton</t>
  </si>
  <si>
    <t>Te Mcormick Manzanilla F. 100</t>
  </si>
  <si>
    <t>Bolsas de Azucar de 5 libras</t>
  </si>
  <si>
    <t>Cremora</t>
  </si>
  <si>
    <t>Botes de Agua</t>
  </si>
  <si>
    <t>Galletas rellenas</t>
  </si>
  <si>
    <t>Galletas de Avena</t>
  </si>
  <si>
    <t>Galletas Oreo</t>
  </si>
  <si>
    <t>DGCFA-33100</t>
  </si>
  <si>
    <t>DGCFA-002-2014</t>
  </si>
  <si>
    <t>Papel Bond tamaño carta base 20</t>
  </si>
  <si>
    <t>Papel Bond tamaño oficio</t>
  </si>
  <si>
    <t>Papel Bond Tamaño Legal</t>
  </si>
  <si>
    <t xml:space="preserve">Papel forma de caracol hecho con papel reciclable </t>
  </si>
  <si>
    <t>Libretas Taquigraficas</t>
  </si>
  <si>
    <t>Libretas Tamaño Carta</t>
  </si>
  <si>
    <t>Cuadernos Unicos de Control</t>
  </si>
  <si>
    <t>Productos de Arte Graficas</t>
  </si>
  <si>
    <t>DGCFA-33300</t>
  </si>
  <si>
    <t xml:space="preserve">Carnet de cartulina lino blanco full color </t>
  </si>
  <si>
    <t xml:space="preserve">Talonario de Solicitud de Vehiculo </t>
  </si>
  <si>
    <t>Talonario de Solicitud de Copias</t>
  </si>
  <si>
    <t xml:space="preserve">Sobre de manila tamaño Oficio Membretado </t>
  </si>
  <si>
    <t xml:space="preserve">Sobre de manila tamaño Legal  Membretado </t>
  </si>
  <si>
    <t xml:space="preserve">sobre blanco tamano Oficio Membretado </t>
  </si>
  <si>
    <t>DGCFA-33400</t>
  </si>
  <si>
    <t>Rollos de Papel toalla</t>
  </si>
  <si>
    <t>Bolsas de Servilletas</t>
  </si>
  <si>
    <t>Folders Tamaño Carta(Caja de 100 Unidades)</t>
  </si>
  <si>
    <t>Folders Tamaño Oficio (Caja de 100 Unidades)</t>
  </si>
  <si>
    <t xml:space="preserve">Bolsas de papel manila tamaño oficio </t>
  </si>
  <si>
    <t>Cajas para Archivar</t>
  </si>
  <si>
    <t>Caratulas p/empaste corrugado 11x15 y transparente</t>
  </si>
  <si>
    <t xml:space="preserve">Papel Tapiz para forrar vidrio oficina Direccion ó puerta </t>
  </si>
  <si>
    <t>Elementos de limpieza</t>
  </si>
  <si>
    <t>DGCFA-39100</t>
  </si>
  <si>
    <t>DGCFA-003-2014</t>
  </si>
  <si>
    <t>Jabon de lavar trastes</t>
  </si>
  <si>
    <t>Jabon para lavar manos</t>
  </si>
  <si>
    <t>Franela para sacudir (Yadar)</t>
  </si>
  <si>
    <t>Detergente  5000 gramo UNOX</t>
  </si>
  <si>
    <t>Desodorante Ambiental</t>
  </si>
  <si>
    <t>Bolsa para Basura Grandes (50 Unid x paq.)</t>
  </si>
  <si>
    <t xml:space="preserve">Pastes para lavar platos con esponja </t>
  </si>
  <si>
    <t xml:space="preserve">Cloro bote de 5 galones </t>
  </si>
  <si>
    <t>Desinfectante  (asistin)</t>
  </si>
  <si>
    <t>Papeleras</t>
  </si>
  <si>
    <t>DGCFA-39200</t>
  </si>
  <si>
    <t>DGCFA-004-2014</t>
  </si>
  <si>
    <t>Almohadillas para sello</t>
  </si>
  <si>
    <t>Almohadillas grande para ventanilla</t>
  </si>
  <si>
    <t>Tinta para almohadilla Negro</t>
  </si>
  <si>
    <t xml:space="preserve">Tinta para almohadilla Azul </t>
  </si>
  <si>
    <t>Glicerina Solida</t>
  </si>
  <si>
    <t xml:space="preserve">Corrector liquido blanco en lapiz </t>
  </si>
  <si>
    <t xml:space="preserve">Caja de grapas standard </t>
  </si>
  <si>
    <t>Caja de grapas de Tamaño  23/20 ó  23/25</t>
  </si>
  <si>
    <t xml:space="preserve">Sacagrapas Tamaño Mediano </t>
  </si>
  <si>
    <t>Engrapadora tamaño Super-grande</t>
  </si>
  <si>
    <t>Engrapadora tamaño mediano</t>
  </si>
  <si>
    <t>Perforadora tamaño Mediano</t>
  </si>
  <si>
    <t>Caja de Fasteners No.8</t>
  </si>
  <si>
    <t>Regla de 18 pulgadas</t>
  </si>
  <si>
    <t xml:space="preserve">Bolsa de Hules Delgados </t>
  </si>
  <si>
    <t xml:space="preserve">Bolsa de Hules Gruesos </t>
  </si>
  <si>
    <t>Lapices Tinta Negro (caja de 12 unidades)</t>
  </si>
  <si>
    <t>Lapices de Grafito (caja de 12 unidades)</t>
  </si>
  <si>
    <t>Lapiz Tinta  Azul (caja de 12 unidades)</t>
  </si>
  <si>
    <t>Lapiz Tinta Rojo (caja de 12 unidades)</t>
  </si>
  <si>
    <t>Borradores de goma  transparentes</t>
  </si>
  <si>
    <t>Borrador con escobilla</t>
  </si>
  <si>
    <t>Borrador para pizarron</t>
  </si>
  <si>
    <t>Maskin Tape</t>
  </si>
  <si>
    <t>Rollo de Tape transparente de 3/4x36 Mca. ABRO</t>
  </si>
  <si>
    <t>Rollo de Tape transparente de 3/4x72 Mca. ABRO</t>
  </si>
  <si>
    <t>Rollo de cinta p/sellar cajas de 2x100yds AVANA marca ASTRONG</t>
  </si>
  <si>
    <t xml:space="preserve">Anillo Espiral gruesos  </t>
  </si>
  <si>
    <t>Anillos Plasticos P/Encuadernar negros de 5/8</t>
  </si>
  <si>
    <t xml:space="preserve">Clips No. 1 Standard #  1 </t>
  </si>
  <si>
    <t xml:space="preserve">Clips No.2 Jumbos </t>
  </si>
  <si>
    <t>Pizarra Formica</t>
  </si>
  <si>
    <t>Marcadores para pizarra fórmica de Color Negro</t>
  </si>
  <si>
    <t>Marcadores para pizarra fórmica de Color Rojo</t>
  </si>
  <si>
    <t>Marcadores para pizarra fórmica de Color Azul</t>
  </si>
  <si>
    <t>Marcadores para pizarra fórmica de Color Verde</t>
  </si>
  <si>
    <t xml:space="preserve">Marcadores gruesos permantes color negro </t>
  </si>
  <si>
    <t>Marcadores fluorecente grueso</t>
  </si>
  <si>
    <t>Tijeras Grandes</t>
  </si>
  <si>
    <t>Tachuela de colores (Push Pins) caja 100 unidades</t>
  </si>
  <si>
    <t>Tinta para reloj marcador usado en la ventanilla</t>
  </si>
  <si>
    <t>Tinta para numeradora</t>
  </si>
  <si>
    <t>Papel adhesivo (post it)</t>
  </si>
  <si>
    <t>Foliadora automatica</t>
  </si>
  <si>
    <t>Caja de pendaflex tamaño oficio de 25 unidades</t>
  </si>
  <si>
    <t xml:space="preserve">Sello Rectangular Grande </t>
  </si>
  <si>
    <t xml:space="preserve">Sobre de Manila EXTRAGRANDE </t>
  </si>
  <si>
    <t>Sobres manila tamaño legal</t>
  </si>
  <si>
    <t xml:space="preserve">Sobres manila tamaño Oficio </t>
  </si>
  <si>
    <t xml:space="preserve">Utiles y Materiales  Electricos  </t>
  </si>
  <si>
    <t>DGCFA-39300</t>
  </si>
  <si>
    <t>DGCFA-006-2014</t>
  </si>
  <si>
    <t xml:space="preserve">Regletas de  6 puertos </t>
  </si>
  <si>
    <r>
      <t>Baterias de Respaldo (</t>
    </r>
    <r>
      <rPr>
        <sz val="12"/>
        <color indexed="8"/>
        <rFont val="Calibri"/>
        <family val="2"/>
      </rPr>
      <t>Capacidad de Respaldo 250-500)</t>
    </r>
  </si>
  <si>
    <t xml:space="preserve">Uttensilios de Cocina y Comedor </t>
  </si>
  <si>
    <t>DGCFA-39400</t>
  </si>
  <si>
    <t>Vasos de vidrio</t>
  </si>
  <si>
    <t>Vajilla de platos</t>
  </si>
  <si>
    <t xml:space="preserve">Juego de Cubiertos de Metal </t>
  </si>
  <si>
    <t>Juego de Tasas para tomar café</t>
  </si>
  <si>
    <t xml:space="preserve">Azafate para atender Reuniones </t>
  </si>
  <si>
    <t xml:space="preserve">Pinzas para Servir </t>
  </si>
  <si>
    <t>Cucharones</t>
  </si>
  <si>
    <t>Platos desechables # 6 (25 undidades X paq.)</t>
  </si>
  <si>
    <t>Platos desechables # 9 (25 Unidades X paq.)</t>
  </si>
  <si>
    <t>Bolsa de Tenedores  desechables(50 Unidades X paq.)</t>
  </si>
  <si>
    <t>Bolsas de Cucharas desechables (50 Unidades x paq.)</t>
  </si>
  <si>
    <t>Paquete de Vasos Descechables No.8 Dipsa</t>
  </si>
  <si>
    <t>Paquete de Vasos Descechables plasticos  No.10 * 50Unid</t>
  </si>
  <si>
    <t>DGCFA-39600</t>
  </si>
  <si>
    <t>007-2014</t>
  </si>
  <si>
    <t>Toner HP CE255A para impresora</t>
  </si>
  <si>
    <t>Toner LEXMARK T650A11L para impresora</t>
  </si>
  <si>
    <t>Toner C7115A para impresora</t>
  </si>
  <si>
    <t>Toner  HP CE320 A Negro</t>
  </si>
  <si>
    <t>Toner  HP CE321 A Cyan</t>
  </si>
  <si>
    <t>Toner HP  CE322 A Yellow</t>
  </si>
  <si>
    <t>Toner HP CE323 A Magenta</t>
  </si>
  <si>
    <t>Toner Impresora HP C8061A</t>
  </si>
  <si>
    <t xml:space="preserve">Toners marca Lexmark X746 H 1KG Color Negro </t>
  </si>
  <si>
    <t xml:space="preserve">Toners marca Lexmark X746 A 1CG Color CYAN </t>
  </si>
  <si>
    <t xml:space="preserve">Toners marca Lexmark X746 A 1YG Color AMARILLO </t>
  </si>
  <si>
    <t xml:space="preserve">Toners marca Lexmark X746 A 1MG Color MAGENTA  </t>
  </si>
  <si>
    <t>Toner PHASER 6180  XEROX alta capacidad  Negro (113R0722)</t>
  </si>
  <si>
    <t>Toner PHASER 6180  XEROX alta capacidad  Magenta (113R0720)</t>
  </si>
  <si>
    <t>Toner PHASER 6180  XEROX alta capacidad Amarillo (113R0721)</t>
  </si>
  <si>
    <t>Toner PHASER 6180  XEROX alta capacidad  Cyan (113R0719)</t>
  </si>
  <si>
    <t xml:space="preserve">Mouse Genius usb 100x opt negro g5    </t>
  </si>
  <si>
    <t>Memorias Usb de 4 Gb</t>
  </si>
  <si>
    <t>CDs</t>
  </si>
  <si>
    <t>Mantenimiento y Reparación de Equipo de Oficina y Muebles</t>
  </si>
  <si>
    <t>26-002</t>
  </si>
  <si>
    <t>DGCFA-23360</t>
  </si>
  <si>
    <t>DGCFA-008-2014</t>
  </si>
  <si>
    <t>Revisión y mantenimiento de equipo de computación, impresoras, aires acondicionados</t>
  </si>
  <si>
    <t xml:space="preserve">Fecha de emisión:    </t>
  </si>
  <si>
    <t>GERENCIA ADMINISTRATIVA CENTRAL</t>
  </si>
  <si>
    <t xml:space="preserve">PLAN ANUAL DE COMPRAS Y CONTRATACIONES (PACC) PARA EL AÑO FISCAL </t>
  </si>
  <si>
    <t>Incluir la sigla de la Dirección y el número de l Objeto del Gasto</t>
  </si>
  <si>
    <t>Alquiler de Edificios Viviendas y Locales</t>
  </si>
  <si>
    <t>13-001</t>
  </si>
  <si>
    <t>TGR-22100</t>
  </si>
  <si>
    <t>TGR-001-2013</t>
  </si>
  <si>
    <t>Local que ocupa Dpto de Embargos</t>
  </si>
  <si>
    <t>Mantenimiento y Reparacion de equipo de Computación</t>
  </si>
  <si>
    <t>TGR-23350</t>
  </si>
  <si>
    <t>Impresoras</t>
  </si>
  <si>
    <t>Mantenimiento y Reparacion de Equipo de Oficina y Muebles</t>
  </si>
  <si>
    <t>TGR-23360</t>
  </si>
  <si>
    <t>Sillas, Archivos, escritorios, fotocopiadoras, aires acondicionados</t>
  </si>
  <si>
    <t>Mantenimiento y Reparación de Equipos de Comunicación</t>
  </si>
  <si>
    <t>TGR-23370</t>
  </si>
  <si>
    <t xml:space="preserve"> </t>
  </si>
  <si>
    <t xml:space="preserve">Lineas telefonicas </t>
  </si>
  <si>
    <t>Mantenimiento y Reparación de Otros Equipos</t>
  </si>
  <si>
    <t>TGR-23390</t>
  </si>
  <si>
    <t>Impresora y Firmadora de cheques</t>
  </si>
  <si>
    <t>Primas y Gastos de Seguros</t>
  </si>
  <si>
    <t>TGR-25400</t>
  </si>
  <si>
    <t>Tesorero y Sub-Tesorera</t>
  </si>
  <si>
    <t>Pasajes Nacionales</t>
  </si>
  <si>
    <t>TGR-26110</t>
  </si>
  <si>
    <t>por viajes eventuales</t>
  </si>
  <si>
    <t>Pasajes al Exterior</t>
  </si>
  <si>
    <t>TGR-26120</t>
  </si>
  <si>
    <t>Señor Tesorero y Sub-Tesorera</t>
  </si>
  <si>
    <t>Viaticos Nacionales</t>
  </si>
  <si>
    <t>TGR-26210</t>
  </si>
  <si>
    <t>viajes eventuales</t>
  </si>
  <si>
    <t>Viaticos al Exterior</t>
  </si>
  <si>
    <t>TGR-26220</t>
  </si>
  <si>
    <t>Señor Tesorero y Sub-tesorera</t>
  </si>
  <si>
    <t>TGR-31100</t>
  </si>
  <si>
    <t>boletos de Agua</t>
  </si>
  <si>
    <t>bolsas Azúcar</t>
  </si>
  <si>
    <t>Cajas Refresco de Cola</t>
  </si>
  <si>
    <t>cajas de te liptón en bot de 500 ml.</t>
  </si>
  <si>
    <t>latasTe en Polvo</t>
  </si>
  <si>
    <t>paquetesTe de Manzanilla</t>
  </si>
  <si>
    <t>paquetes de Galletas</t>
  </si>
  <si>
    <t>Hilados y Telas</t>
  </si>
  <si>
    <t>cabuya en rollo</t>
  </si>
  <si>
    <t>TGR-32200</t>
  </si>
  <si>
    <t xml:space="preserve">Overoles, de tela </t>
  </si>
  <si>
    <t>TGR-33100</t>
  </si>
  <si>
    <t>resmas Papel bond tamaño carta</t>
  </si>
  <si>
    <t xml:space="preserve">resmas Papel bond tamaño legal </t>
  </si>
  <si>
    <t xml:space="preserve">resmas Papel bond tamaño oficio </t>
  </si>
  <si>
    <t>Papel Para Computación</t>
  </si>
  <si>
    <t>TGR-33200</t>
  </si>
  <si>
    <t>papel en formas continuas</t>
  </si>
  <si>
    <t>TGR-33300</t>
  </si>
  <si>
    <t>Bolsas de manila tamaño carta membretada</t>
  </si>
  <si>
    <t>Bolsas de manila tamaño oficio membretada</t>
  </si>
  <si>
    <t>cajas de Cheques cta 1110-01-000330-1</t>
  </si>
  <si>
    <t>caja Cheques cta 1110-01-000329-1</t>
  </si>
  <si>
    <t xml:space="preserve">talonarios de formulario de requisiciones </t>
  </si>
  <si>
    <t>Sobres tamaño oficio membretado</t>
  </si>
  <si>
    <t>TGR-33400</t>
  </si>
  <si>
    <t>rollos de papel higienico para dispensador</t>
  </si>
  <si>
    <t xml:space="preserve">rollos de papel toalla </t>
  </si>
  <si>
    <t>paquetes de pañuelos faciales (Kleenex)</t>
  </si>
  <si>
    <t>paquetes de servilletas</t>
  </si>
  <si>
    <t>Rollos de papel Toalla lavable</t>
  </si>
  <si>
    <t>Cajas para archivo</t>
  </si>
  <si>
    <t>Folder tamaña carta</t>
  </si>
  <si>
    <t>Folder Tamaño Oficio</t>
  </si>
  <si>
    <t>Leitz tamaño carta</t>
  </si>
  <si>
    <t>Leitz tamaño Oficio</t>
  </si>
  <si>
    <t>Caratulas para Encuadernar transparente</t>
  </si>
  <si>
    <t>Caratulas para Encuadernar varios colores</t>
  </si>
  <si>
    <t>Productos de Material Plastico</t>
  </si>
  <si>
    <t>TGR-35800</t>
  </si>
  <si>
    <t>paquetes Bolsas Plasticas</t>
  </si>
  <si>
    <t>Productos no Ferrosos</t>
  </si>
  <si>
    <t>TGR-36200</t>
  </si>
  <si>
    <t>lanzas de cobre</t>
  </si>
  <si>
    <t>Estructuras Metalicas Acabadas</t>
  </si>
  <si>
    <t>TGR-36300</t>
  </si>
  <si>
    <t>TGR-002-2013</t>
  </si>
  <si>
    <t>Estantes Metalicos</t>
  </si>
  <si>
    <t>HERRAMIENTAS MENORES</t>
  </si>
  <si>
    <t>brocas para concreto</t>
  </si>
  <si>
    <t>brocas para metal</t>
  </si>
  <si>
    <t>brocas para madera</t>
  </si>
  <si>
    <t xml:space="preserve">Accesorios de Metal </t>
  </si>
  <si>
    <t>TGR-36920</t>
  </si>
  <si>
    <t>TGR-003-2013</t>
  </si>
  <si>
    <t>llavines para puertas de interiores</t>
  </si>
  <si>
    <t>llavines para archivos</t>
  </si>
  <si>
    <t xml:space="preserve">llavines para gabetas de escritorio </t>
  </si>
  <si>
    <t>TGR-36930</t>
  </si>
  <si>
    <t>TGR-004-2013</t>
  </si>
  <si>
    <t>Brocas para madera</t>
  </si>
  <si>
    <t>brocas de metal</t>
  </si>
  <si>
    <t>taco fiches</t>
  </si>
  <si>
    <t>Productos de Vidrio</t>
  </si>
  <si>
    <t>TGR-37200</t>
  </si>
  <si>
    <t>TGR-005-2013</t>
  </si>
  <si>
    <t>Juego de vajillas de cristal</t>
  </si>
  <si>
    <t>Productos de Loza y Porcelana</t>
  </si>
  <si>
    <t>TGR-37300</t>
  </si>
  <si>
    <t>TGR-006-2013</t>
  </si>
  <si>
    <t xml:space="preserve">Inodoro </t>
  </si>
  <si>
    <t>Elementos de Limpieza y Aseo personal</t>
  </si>
  <si>
    <t>TGR-39100</t>
  </si>
  <si>
    <t>TGR-011-2013</t>
  </si>
  <si>
    <t>Jabón antibacterial</t>
  </si>
  <si>
    <t xml:space="preserve">Jabón liquido  </t>
  </si>
  <si>
    <t xml:space="preserve"> jabon en barra para loza</t>
  </si>
  <si>
    <t xml:space="preserve"> Paste Verde</t>
  </si>
  <si>
    <t>Utiles de Escritorio Oficina y Enseñanza</t>
  </si>
  <si>
    <t>TGR-39200</t>
  </si>
  <si>
    <t>TGR-012-2013</t>
  </si>
  <si>
    <t>Almohadilla para sello</t>
  </si>
  <si>
    <t>Anillos para encuadernar 3/4</t>
  </si>
  <si>
    <t>Anillos para encuadernar 3/8</t>
  </si>
  <si>
    <t>Anillo para encuadernar 1/2</t>
  </si>
  <si>
    <t>Anillo para encuadernar 5/16</t>
  </si>
  <si>
    <t>Anillo para encuadernar de 9/16</t>
  </si>
  <si>
    <t>Anilllo para encuadernar de 5/8</t>
  </si>
  <si>
    <t>Anillo para encuadernar de una pulgada</t>
  </si>
  <si>
    <t>100 Audifonos con bincha y microfono</t>
  </si>
  <si>
    <t>Base estandar para tape</t>
  </si>
  <si>
    <t>Banderitas indicadores de texto</t>
  </si>
  <si>
    <t>100 Banderitas separadoras de texto</t>
  </si>
  <si>
    <t>Borradores de Escobilla</t>
  </si>
  <si>
    <t>Borradores de Goma</t>
  </si>
  <si>
    <t xml:space="preserve">Cinta para sumadoras </t>
  </si>
  <si>
    <t xml:space="preserve">Clip tamaño jumbo </t>
  </si>
  <si>
    <t>Clips pequeño</t>
  </si>
  <si>
    <t>Corrector líquido en bote</t>
  </si>
  <si>
    <t>Corrector tipo lapiz</t>
  </si>
  <si>
    <t>Engrapadora pequeña</t>
  </si>
  <si>
    <t>Engrapadoras grandes</t>
  </si>
  <si>
    <t>Fastener</t>
  </si>
  <si>
    <t>Glicerina</t>
  </si>
  <si>
    <t>Grapas tamaño normal</t>
  </si>
  <si>
    <t>Hules talla 33</t>
  </si>
  <si>
    <t>lapiz punta fina</t>
  </si>
  <si>
    <t xml:space="preserve">Lápiz carbón </t>
  </si>
  <si>
    <t>Lapiz tinta color negro</t>
  </si>
  <si>
    <t>Lapiz tinta color azul</t>
  </si>
  <si>
    <t>lapiz tinta color rojo</t>
  </si>
  <si>
    <t>Marcador Permanente color negro</t>
  </si>
  <si>
    <t>Marcador Permanente color rojo</t>
  </si>
  <si>
    <t xml:space="preserve"> Marcador Permanente color verde</t>
  </si>
  <si>
    <t>Marcador Permanente color azul</t>
  </si>
  <si>
    <t>6 Marcador resaltador para rotular bienes</t>
  </si>
  <si>
    <t>Maskin tape de 02 pulgada</t>
  </si>
  <si>
    <t>Maskin tape de media pulgada</t>
  </si>
  <si>
    <t xml:space="preserve">100 Mina 0.7 </t>
  </si>
  <si>
    <t>Pegamento</t>
  </si>
  <si>
    <t>Perforadora grande</t>
  </si>
  <si>
    <t>Perforadora N°8</t>
  </si>
  <si>
    <t>Pinzas sujeta papeles grandes</t>
  </si>
  <si>
    <t>100 Pinzas sujeta papeles pequeños</t>
  </si>
  <si>
    <t>Post it</t>
  </si>
  <si>
    <t xml:space="preserve">Post-it 3x3 </t>
  </si>
  <si>
    <t xml:space="preserve">Post-it banderitas </t>
  </si>
  <si>
    <t>Regals de metal</t>
  </si>
  <si>
    <t>Regla plastica</t>
  </si>
  <si>
    <t>Saca grapas</t>
  </si>
  <si>
    <t>Sacapunta electrico</t>
  </si>
  <si>
    <t>Separadores de hojas de colores</t>
  </si>
  <si>
    <t>300 Tape</t>
  </si>
  <si>
    <t>Tijeras</t>
  </si>
  <si>
    <t>Tinta para Almohadilla Negro</t>
  </si>
  <si>
    <t>Utiles y Materiales Electricos</t>
  </si>
  <si>
    <t>TGR-39300</t>
  </si>
  <si>
    <t>TGR-013-2013</t>
  </si>
  <si>
    <t>pares Baterias Alcalinas</t>
  </si>
  <si>
    <t>Focos</t>
  </si>
  <si>
    <t>Regletas tomacorrientes</t>
  </si>
  <si>
    <t>Tubo fluorescente</t>
  </si>
  <si>
    <t>Utencilios de Cocina y Comedor</t>
  </si>
  <si>
    <t>TGR-39400</t>
  </si>
  <si>
    <t>TGR-014-2013</t>
  </si>
  <si>
    <t>paquetes Cubiertos desechables</t>
  </si>
  <si>
    <t xml:space="preserve">paquetes Cucharas </t>
  </si>
  <si>
    <t>paquetes Cucharas desechable</t>
  </si>
  <si>
    <t>10 paquetes Cuchillos</t>
  </si>
  <si>
    <t>Platos de cristal</t>
  </si>
  <si>
    <t>paquetes Platos desechable</t>
  </si>
  <si>
    <t>Saleros</t>
  </si>
  <si>
    <t>Jarra de vidrio</t>
  </si>
  <si>
    <t>Vasos de vidrio o cristal</t>
  </si>
  <si>
    <t xml:space="preserve">Otros Repuestos y Accesorios </t>
  </si>
  <si>
    <t>TGR-39600</t>
  </si>
  <si>
    <t>TGR-44-2013</t>
  </si>
  <si>
    <t>Discos Compactos (CD, DVD)</t>
  </si>
  <si>
    <t>Memoria de 16 GB</t>
  </si>
  <si>
    <t>Memoria de 32 GB</t>
  </si>
  <si>
    <t>Mouse optico inhalambrico</t>
  </si>
  <si>
    <t>Mouse</t>
  </si>
  <si>
    <t>tambor Sharp 5220</t>
  </si>
  <si>
    <t>Tambor  IR 2525</t>
  </si>
  <si>
    <t xml:space="preserve">Tambor GPR-22 para fotocopiadoras marca Cannon </t>
  </si>
  <si>
    <t>Tinta hp 920 color cyan</t>
  </si>
  <si>
    <t>Tinta hp 920 color yellow</t>
  </si>
  <si>
    <t>Tinta hp 920 color negro</t>
  </si>
  <si>
    <t>Tinta hp 920 color magenta</t>
  </si>
  <si>
    <t>Tinta hp 940 color amarillo</t>
  </si>
  <si>
    <t>Tinta hp 940 color rojo</t>
  </si>
  <si>
    <t>Tinta hp 940 color azul</t>
  </si>
  <si>
    <t>Tinta hp 940 color negro</t>
  </si>
  <si>
    <t>Tinta  hp deskjet 6940 96</t>
  </si>
  <si>
    <t>Tinta  hp deskjet 6940 97</t>
  </si>
  <si>
    <t>Tinta  hp deskjet 6940 99</t>
  </si>
  <si>
    <t>Tinta hp C6578D/C6678A</t>
  </si>
  <si>
    <t>Tinta hp deskjet 51645A</t>
  </si>
  <si>
    <t>Tinta hp 60 color negro</t>
  </si>
  <si>
    <t>Toner  AR-5220 Sharp copiadora</t>
  </si>
  <si>
    <t>Toner  Cannon IR 2200</t>
  </si>
  <si>
    <t>Toner Cannon IR 2525</t>
  </si>
  <si>
    <t>Toner laser Jet C7115A</t>
  </si>
  <si>
    <t>Toner  HP 3005D Q7551A</t>
  </si>
  <si>
    <t>Toner HP laser jet Q5949A</t>
  </si>
  <si>
    <t>Toner HP laser jet Q2613A</t>
  </si>
  <si>
    <t>Toner HP laser jet T652A</t>
  </si>
  <si>
    <t>Toner CE 255-A</t>
  </si>
  <si>
    <t>Muebles varios de oficina</t>
  </si>
  <si>
    <t>TGR-42120</t>
  </si>
  <si>
    <t>TGR-75-2013</t>
  </si>
  <si>
    <t>sillas ejecutivas</t>
  </si>
  <si>
    <t xml:space="preserve">Sillas secretariales </t>
  </si>
  <si>
    <t>Equipos Varios de Oficina y muebles</t>
  </si>
  <si>
    <t>Regulador de Voltaje (UPS)</t>
  </si>
  <si>
    <t>baterias ups</t>
  </si>
  <si>
    <t>Electrodomesticos</t>
  </si>
  <si>
    <t>TGR-42140</t>
  </si>
  <si>
    <t>TGR-76-2013</t>
  </si>
  <si>
    <t>Enfriador De agua (OASIS)</t>
  </si>
  <si>
    <t>Cafeteras</t>
  </si>
  <si>
    <t>Refrigeradora</t>
  </si>
  <si>
    <t>Microondas</t>
  </si>
  <si>
    <t>TGR-42510</t>
  </si>
  <si>
    <t>TGR-77-2013</t>
  </si>
  <si>
    <t>Telefone para comunicación IP</t>
  </si>
  <si>
    <t>Fax</t>
  </si>
  <si>
    <t>ddr</t>
  </si>
  <si>
    <t>Equipo para Computación</t>
  </si>
  <si>
    <t>TGR-42600</t>
  </si>
  <si>
    <t>TGR-78-2013</t>
  </si>
  <si>
    <t>Impresora</t>
  </si>
  <si>
    <t>computadoras de escritorio</t>
  </si>
  <si>
    <t>Data Show</t>
  </si>
  <si>
    <t>Fecha de emisión:15 de diciembre, 2014</t>
  </si>
  <si>
    <t>GASTOS DE FUNCIONAMIENTO DE LA UAP AÑO 2015</t>
  </si>
  <si>
    <t>PLAN ANUAL DE COMPRAS Y CONTRATACIONES (PACC) PARA EL AÑO FISCAL 2015</t>
  </si>
  <si>
    <t>PROGRAMA DE CONTRATACIONES Y ADQUISICIONES (FECHAS ESTIMADAS/REALES)</t>
  </si>
  <si>
    <t>TASAS</t>
  </si>
  <si>
    <t>20-02</t>
  </si>
  <si>
    <t>UAP-27210</t>
  </si>
  <si>
    <t>Trámites institucionales</t>
  </si>
  <si>
    <t>ALIMENTOS Y BEBIDAS PARA PERSONAS</t>
  </si>
  <si>
    <t>3C</t>
  </si>
  <si>
    <t>UAP-31100</t>
  </si>
  <si>
    <t>Café, azúcar, té Lipton, té manzanilla, cremora</t>
  </si>
  <si>
    <t>PAPEL DE ESCRITORIO</t>
  </si>
  <si>
    <t>UAP-33100</t>
  </si>
  <si>
    <t>Papel de escritorio tamaño carta, oficio y legal</t>
  </si>
  <si>
    <t>PRODUCTOS DE PAPEL Y CARTÓN</t>
  </si>
  <si>
    <t>UAP-33400</t>
  </si>
  <si>
    <t>bolsas, etc</t>
  </si>
  <si>
    <t>ELEMENTOS DE LIMPIEZA Y ASEO PERSONAL</t>
  </si>
  <si>
    <t>UEP-39100</t>
  </si>
  <si>
    <t>jabón para loza, pastes, etc</t>
  </si>
  <si>
    <t>Útiles de Escritorio, Oficina y Enseñanza</t>
  </si>
  <si>
    <t>UAP-39200</t>
  </si>
  <si>
    <t>Lápices tinta y grafito, borradores, folders, engrapadoras, perforadoreas, fasteners y otros</t>
  </si>
  <si>
    <t>UAP-39600</t>
  </si>
  <si>
    <t>Cartuchos de impresora y otros</t>
  </si>
  <si>
    <t>DIRECCION GENERAL DE INVERSIONES PUBLICAS</t>
  </si>
  <si>
    <t>Mantenimiento y Reparacion de Edificios Locales</t>
  </si>
  <si>
    <t xml:space="preserve"> 3c</t>
  </si>
  <si>
    <t>16-001</t>
  </si>
  <si>
    <t>DGIP-23100</t>
  </si>
  <si>
    <t>DGIP-003/2015</t>
  </si>
  <si>
    <t>Mantenimiento y  Reparación e Equipo de Oficina y Muelbes</t>
  </si>
  <si>
    <t>DGIP-23360</t>
  </si>
  <si>
    <t>DGIP-23370</t>
  </si>
  <si>
    <t>Mantenimiento y  Reparación de Otros Equipos</t>
  </si>
  <si>
    <t>DGIP-23390</t>
  </si>
  <si>
    <t>Mantenimiento y Reparación de Obrras Civiles e Instalaciones Varias</t>
  </si>
  <si>
    <t>DGIP-23400</t>
  </si>
  <si>
    <t>DGIP-31100</t>
  </si>
  <si>
    <t>Compra de  10 bolsas de azucar de 5 libras c/u</t>
  </si>
  <si>
    <t>16/01</t>
  </si>
  <si>
    <t>DGIP-001-2015</t>
  </si>
  <si>
    <t>Compra de 10 bolsas de azucar de 5 libras c/u</t>
  </si>
  <si>
    <t>DGIP-002-2015</t>
  </si>
  <si>
    <t>DGIP-003-2015</t>
  </si>
  <si>
    <t>Compra de 500 boletos de agua</t>
  </si>
  <si>
    <t>Catalogo</t>
  </si>
  <si>
    <t>DGIP-001-2014</t>
  </si>
  <si>
    <t>Compra de 1000 Boletos de Agua</t>
  </si>
  <si>
    <t>Compra de 10 Bolsas de Café de 16xbolsa</t>
  </si>
  <si>
    <t>DGIP-0002-2015</t>
  </si>
  <si>
    <t>Compra de 6 paquetes de Galletas  Ritz</t>
  </si>
  <si>
    <t>Compra de 6 paquetes de Galletas  Oreon de Vainilla 24 Unidades</t>
  </si>
  <si>
    <t>Compra de 6 Paquetes de  Galletas Chips Ahoy 6 Unidades</t>
  </si>
  <si>
    <t>Compra de 6 Paquetes de Galletas Avena</t>
  </si>
  <si>
    <t>Compra de 6 Paquetes de Arroz Want Wan</t>
  </si>
  <si>
    <t>Compra de 6  paquetes de Galletas  Oreon de Vainilla 24 Unidades</t>
  </si>
  <si>
    <t>Compra de de 6 Paquetes de Arroz Want Wan</t>
  </si>
  <si>
    <t>Compra de 10 Sixpack de Refrescos de Soda</t>
  </si>
  <si>
    <t>Compra de 1 cajas de Te en bolsita de Manzanilla</t>
  </si>
  <si>
    <t>Compra de 5  Latas de Te  Frio</t>
  </si>
  <si>
    <t>16/02</t>
  </si>
  <si>
    <t>DGIP-003-2014</t>
  </si>
  <si>
    <t>Compra de 5 botes de Cremora de 22 onzas</t>
  </si>
  <si>
    <t>16/03</t>
  </si>
  <si>
    <t>16/04</t>
  </si>
  <si>
    <t>DGIP-003-2017</t>
  </si>
  <si>
    <t>DGIP-33100</t>
  </si>
  <si>
    <t>Compra de 200 resmas de papel bond carta</t>
  </si>
  <si>
    <t>Compra de 135 resmas de papel legal</t>
  </si>
  <si>
    <t>Productos de Artes Gráficas</t>
  </si>
  <si>
    <t>DGIP-33300</t>
  </si>
  <si>
    <t>Compra de 3000 Sobres blancos membretados Oficio</t>
  </si>
  <si>
    <t>Compra de 500 sobres Blancos sin membretes</t>
  </si>
  <si>
    <t>Compra de 300 Bolsas Manila Membretados tamaño oficio (1*100)</t>
  </si>
  <si>
    <t xml:space="preserve">Productos de Papel y Cartón </t>
  </si>
  <si>
    <t>DGIP-33400</t>
  </si>
  <si>
    <t>Compra de 15 Resmas de Folder Tamaño carta</t>
  </si>
  <si>
    <t>Compra de 15 Resmas de Folder Tamaño Oficio</t>
  </si>
  <si>
    <t>Compra de  15 paquetes de Post-it 2x3. (Notas autoadhesivas)</t>
  </si>
  <si>
    <t>Compra de 20 paquetes de  Post-it 3x3. (Notas autoadhesivas)</t>
  </si>
  <si>
    <t xml:space="preserve">Compra de  10 paquetes de Banderillas autoadhesivas para firmas  presentación 8 colorres </t>
  </si>
  <si>
    <t>Compra de 1000 Fichas de Control de Kardex Tamaño Oficio, Según muestra, Impresos a un Color con cartulina Tax y a un Lado.</t>
  </si>
  <si>
    <t>DGIP-36920</t>
  </si>
  <si>
    <t>Compra de 5 Llavin yale para puerta</t>
  </si>
  <si>
    <t xml:space="preserve">Elementos de Limpieza y Aseo Personal </t>
  </si>
  <si>
    <t>DGIP-39100</t>
  </si>
  <si>
    <t xml:space="preserve">Compra de 10 tarros de Jabon para lavar loza </t>
  </si>
  <si>
    <t>Compra de 5 pastes para lavar loza</t>
  </si>
  <si>
    <t>Utiles de Escirtorio, Oficina y Enseñanza</t>
  </si>
  <si>
    <t>DGIP-39200</t>
  </si>
  <si>
    <t xml:space="preserve">Compra de 20 cajas Clips No. 33 MM </t>
  </si>
  <si>
    <t>Compra de 10 Cajas de Clips No. 50 MM</t>
  </si>
  <si>
    <t>Compra de 20 paquetes de Separadores de Hoja  T/C varios colores.</t>
  </si>
  <si>
    <t>Compra de 10 caja Lapiz color rojo</t>
  </si>
  <si>
    <t>Compra de 10 caja Lapiz color Azul</t>
  </si>
  <si>
    <t>Compra de 10 caja Lapiz color Negro</t>
  </si>
  <si>
    <t xml:space="preserve">Compra de 5 cajas Lapiz grafito 1*12 </t>
  </si>
  <si>
    <t xml:space="preserve">Compra de 50 Pinza Sujetadora Grandes </t>
  </si>
  <si>
    <t>Compra de 15 cajas Grapas 26/6  Standard</t>
  </si>
  <si>
    <t xml:space="preserve">Compra de 20  Cajas Fastener No. 8 </t>
  </si>
  <si>
    <t>Compra de 12 Tape Trasparente pequeño</t>
  </si>
  <si>
    <t>Compra de 12 Tape Trasparente Grande</t>
  </si>
  <si>
    <t>Compra de 12 Cinta Selladora de Cajas 2"</t>
  </si>
  <si>
    <t>Compra de 12 Masking-Tape de 2"</t>
  </si>
  <si>
    <t>Compra de 2 cajas *12 de  Marcador o Resaltador Fluorescente Punta Fina color Amarillo</t>
  </si>
  <si>
    <t>Compra de 2 cajas *12 de Marcador o Resaltador Fluorescente Punta Fina color Verde</t>
  </si>
  <si>
    <t xml:space="preserve">Compra de  2 cajas *12  Lápiz Portamina 0.5 </t>
  </si>
  <si>
    <t>Compra de 50 Leitz unidades tamaño oficio</t>
  </si>
  <si>
    <t xml:space="preserve">Compra de 20 bolsas  de Viñetas para folder </t>
  </si>
  <si>
    <t xml:space="preserve">Compra de  10  Cajas de Push Pins </t>
  </si>
  <si>
    <t>Compra de 5 cajas de Tachuela</t>
  </si>
  <si>
    <t xml:space="preserve">Compra de 20 Libreta taquigrafia </t>
  </si>
  <si>
    <t xml:space="preserve">Compra de Libretas de Block Rayado </t>
  </si>
  <si>
    <t>Compra de 12 correctores Liquido</t>
  </si>
  <si>
    <t>Compra de 12 correctores tipo lapiz</t>
  </si>
  <si>
    <t>Compra de 1*12 Caja de Marcador de pizarra color negro</t>
  </si>
  <si>
    <t xml:space="preserve">Compra de 1 *12 Caja Marcador de pizarra color Rojo </t>
  </si>
  <si>
    <t>Compra de 1 *12 Caja Marcador de pizarra color Negro</t>
  </si>
  <si>
    <t>Compra de 6 cajas de Pendaflex T/O</t>
  </si>
  <si>
    <t>Compra de Una caja Papel Adhesivo para CD</t>
  </si>
  <si>
    <t>Compra de 1 caja de  Anillos de 9/16"</t>
  </si>
  <si>
    <t>Compra de 1 caja de  Anillos de 1 1/8"</t>
  </si>
  <si>
    <t>Compra de caja de Anillos de 2"</t>
  </si>
  <si>
    <t>Compra de 10 Perforadoras</t>
  </si>
  <si>
    <t>Compra de 10 Engrapadoras</t>
  </si>
  <si>
    <t xml:space="preserve">Compra de 20 paquetes  Folder de Costilla Transparente </t>
  </si>
  <si>
    <t xml:space="preserve">Utiles y Materiales Eléctricos </t>
  </si>
  <si>
    <t>DGIP-39300</t>
  </si>
  <si>
    <t>Compra de  2 Caja de tubo fluorescente</t>
  </si>
  <si>
    <t>Compra de 2 cajas de Balastros</t>
  </si>
  <si>
    <t>16-002</t>
  </si>
  <si>
    <t xml:space="preserve">Compra de 10 Regletas </t>
  </si>
  <si>
    <t>Compra de 10 Cinta Aislante 3M</t>
  </si>
  <si>
    <t>Utensilios de Cocina y Comedor</t>
  </si>
  <si>
    <t>DGIP-39400</t>
  </si>
  <si>
    <t>Compra de 5 paquetes Platos desechables N.9 (25 unidades)</t>
  </si>
  <si>
    <t>Compra de 5 paquetes de Plato No. 6 (25 Unidades)</t>
  </si>
  <si>
    <t>Compra de 5 bolsas de de Cucharas Desechables 25x2</t>
  </si>
  <si>
    <t xml:space="preserve">Compra de 5 bolsas de Tenedores desechables </t>
  </si>
  <si>
    <t>Compra de 5 paquetes Servilletas (500 unidades)</t>
  </si>
  <si>
    <t>Compra de 10 paquetes de vasos No. 10 paquete 1*25</t>
  </si>
  <si>
    <t>Compra de 10 paquetes de vasos No. 10 paquete 1*26</t>
  </si>
  <si>
    <t>16/05</t>
  </si>
  <si>
    <t>Compra de  10   paquetes de Vasos Termicos</t>
  </si>
  <si>
    <t>DGIP-001-2016</t>
  </si>
  <si>
    <t>16/06</t>
  </si>
  <si>
    <t xml:space="preserve">Compra 4  de Paquete de papel toalla </t>
  </si>
  <si>
    <t xml:space="preserve">Compra de 4 paquetes  Papel higienico </t>
  </si>
  <si>
    <t xml:space="preserve">Repuestos y Accesorios </t>
  </si>
  <si>
    <t>DGIP-39600</t>
  </si>
  <si>
    <t>Compra de 3 Toner Q6470A</t>
  </si>
  <si>
    <t>LP</t>
  </si>
  <si>
    <t>Compra de 3 Toner  Q7581A</t>
  </si>
  <si>
    <t>Compra de 2 Toner  Q7582A</t>
  </si>
  <si>
    <t>Compra de 2 Toner  Q7583A</t>
  </si>
  <si>
    <t>Compra de 9 CE255A</t>
  </si>
  <si>
    <t>Compra de 3 Toner Q7551A</t>
  </si>
  <si>
    <t>Compra de 6 Toner Q5949A</t>
  </si>
  <si>
    <t>Compra de 3 Tinta HP  No. C9363WL (97)</t>
  </si>
  <si>
    <t>Compra de  6 Q5942A</t>
  </si>
  <si>
    <t xml:space="preserve">Compra de 5 Tinta RICOH Color Negro para fotocopiadora </t>
  </si>
  <si>
    <t>Compra de 5 Tinta HP PG 210 NEGRO CANON</t>
  </si>
  <si>
    <t>COMPRA DE 5 TINTA HP PG 211 A COLORES</t>
  </si>
  <si>
    <t>COMPRA DE  5 TINTAS LANIER LD 320</t>
  </si>
  <si>
    <t>Compra de Torre de 50  DVD</t>
  </si>
  <si>
    <t>Compra de 10 Mouse USB</t>
  </si>
  <si>
    <t>Compra de 5 Teclados</t>
  </si>
  <si>
    <t xml:space="preserve">Electrodómesticos   </t>
  </si>
  <si>
    <t>DGIP-42140</t>
  </si>
  <si>
    <t>Malene Espinoza</t>
  </si>
  <si>
    <t>Jackqueline Molina</t>
  </si>
  <si>
    <t>Libros, Revistas y Periódicos</t>
  </si>
  <si>
    <t>Herramientas Menores</t>
  </si>
  <si>
    <t>Accesorios de Metal</t>
  </si>
  <si>
    <t>DIRECCION  GENERAL  DE  PRESUPUESTO</t>
  </si>
  <si>
    <t>Empastado de Presupuesto</t>
  </si>
  <si>
    <t>DGP-25300</t>
  </si>
  <si>
    <t>DGP-001-2015</t>
  </si>
  <si>
    <t>Mantenimiento y Reparacion de Edificios</t>
  </si>
  <si>
    <t>DGP-23100</t>
  </si>
  <si>
    <t>DGP-003-2015</t>
  </si>
  <si>
    <t>DGP-004-2015</t>
  </si>
  <si>
    <t>DGP-005-2015</t>
  </si>
  <si>
    <t>DGP-006-2015</t>
  </si>
  <si>
    <t>Mantenimiento y Reparacion de Equipo para Computación</t>
  </si>
  <si>
    <t>DGP-23350</t>
  </si>
  <si>
    <t>DGP-007-2015</t>
  </si>
  <si>
    <t>DGP-23360</t>
  </si>
  <si>
    <t>DGP-008-2015</t>
  </si>
  <si>
    <t>DGP-009-2015</t>
  </si>
  <si>
    <t>DGP-010-2015</t>
  </si>
  <si>
    <t>Mantenimiento y Reparacion de Equipos de Comunicación</t>
  </si>
  <si>
    <t>DGP-23370</t>
  </si>
  <si>
    <t>DGP-011-2015</t>
  </si>
  <si>
    <t>DGP-012-2015</t>
  </si>
  <si>
    <t>Mantenimiento y Reparacion de Otros Equipos</t>
  </si>
  <si>
    <t>DGP-23390</t>
  </si>
  <si>
    <t>DGP-013-2015</t>
  </si>
  <si>
    <t>DGP-015-2015</t>
  </si>
  <si>
    <t>Mantenimiento y Reparacion de Obras Civiles e Instalaciones</t>
  </si>
  <si>
    <t>DGP-23400</t>
  </si>
  <si>
    <t>DGP-016-2015</t>
  </si>
  <si>
    <t>DGP-017-2015</t>
  </si>
  <si>
    <t>DGP-018-2015</t>
  </si>
  <si>
    <t>DGP-019-2015</t>
  </si>
  <si>
    <t>Servicios de Capacitación</t>
  </si>
  <si>
    <t>DGP-24500</t>
  </si>
  <si>
    <t>DGP-020-2015</t>
  </si>
  <si>
    <t>Servicio de Imprenta, Publicaciones y Reproducciones</t>
  </si>
  <si>
    <t>DGP-021-2015</t>
  </si>
  <si>
    <t>DGP-022-2015</t>
  </si>
  <si>
    <t>DGP-023-2015</t>
  </si>
  <si>
    <t>DGP-024-2015</t>
  </si>
  <si>
    <t>DGP-26110</t>
  </si>
  <si>
    <t>DGP-025-2015</t>
  </si>
  <si>
    <t>DGP-026-2015</t>
  </si>
  <si>
    <t>DGP-26210</t>
  </si>
  <si>
    <t>DGP-027-2015</t>
  </si>
  <si>
    <t>Alimentos y  Bebidas para Personas</t>
  </si>
  <si>
    <t>DGP-31100</t>
  </si>
  <si>
    <t>DGP-028-2015</t>
  </si>
  <si>
    <t>50 Paquetes de Galletas Oreo</t>
  </si>
  <si>
    <t>50 paquetes de Galletas Surtidas</t>
  </si>
  <si>
    <t>50 Bolsas de Hielo</t>
  </si>
  <si>
    <t>10 Latas de Te de 6 libras</t>
  </si>
  <si>
    <t>50 Libras de Azucar</t>
  </si>
  <si>
    <t>300 Botellones de Agua Purificada</t>
  </si>
  <si>
    <t>50 Refrescos de 3 litros</t>
  </si>
  <si>
    <t>DGP-029-2015</t>
  </si>
  <si>
    <t>50 bolsas de café</t>
  </si>
  <si>
    <t>24 botes de Cremora</t>
  </si>
  <si>
    <t>4 cajas de Te de Manzanilla de 100 sobres</t>
  </si>
  <si>
    <t>DGP-030-2015</t>
  </si>
  <si>
    <t>50 bolsas de 5 libras</t>
  </si>
  <si>
    <t>200 botellones de Agua Purificada</t>
  </si>
  <si>
    <t>DGP-031-2015</t>
  </si>
  <si>
    <t>50 Paquetes Oreo Dorada</t>
  </si>
  <si>
    <t>50 Refrescos 3 Litros</t>
  </si>
  <si>
    <t>DGP-032-2015</t>
  </si>
  <si>
    <t>50 paquetes de galleta surtida</t>
  </si>
  <si>
    <t>30 Café en bolsa de 1 libra</t>
  </si>
  <si>
    <t>50 bolsas de hielo</t>
  </si>
  <si>
    <t>50 Azucar en bolsa de 5 libras</t>
  </si>
  <si>
    <t>DGP-033-2015</t>
  </si>
  <si>
    <t>500 botellones de Agua Purificada</t>
  </si>
  <si>
    <t>DGP-034-2015</t>
  </si>
  <si>
    <t>50 Botellones de Agua Purificada</t>
  </si>
  <si>
    <t>DGP-035-2015</t>
  </si>
  <si>
    <t>70 café en bolsa de 1 libra</t>
  </si>
  <si>
    <t>DGP-036-2015</t>
  </si>
  <si>
    <t>50 bolsas de azucar de 5 libras</t>
  </si>
  <si>
    <t>12 Botes de Cremora</t>
  </si>
  <si>
    <t>75 refrescos de 3 litros</t>
  </si>
  <si>
    <t>DGP-037-2015</t>
  </si>
  <si>
    <t>50 paquetes de Galleta Oreo</t>
  </si>
  <si>
    <t>6 Latas de Te  de 6 libras</t>
  </si>
  <si>
    <t>DGP-038-2015</t>
  </si>
  <si>
    <t>50 Paquetes de Galletas Surtidas</t>
  </si>
  <si>
    <t>25 Refrescos de 3 Litros</t>
  </si>
  <si>
    <t>DGP-039-2015</t>
  </si>
  <si>
    <t>DGP-32100</t>
  </si>
  <si>
    <t>DGP-040-2015</t>
  </si>
  <si>
    <t>DGP-32200</t>
  </si>
  <si>
    <t>DGP-041-2015</t>
  </si>
  <si>
    <t>DGP-33100</t>
  </si>
  <si>
    <t>DGP-042-2015</t>
  </si>
  <si>
    <t>1000 Resmas Papel Tamaño Carta</t>
  </si>
  <si>
    <t>1000 Resmas Papel Tamaño Oficio</t>
  </si>
  <si>
    <t>DGP-043-2015</t>
  </si>
  <si>
    <t>1000 Resmas de Papel Tamaño Carta</t>
  </si>
  <si>
    <t>DGP-044-2015</t>
  </si>
  <si>
    <t>463 Resmas de Papel Tamaño Oficio</t>
  </si>
  <si>
    <t>1000 Resmas de Papel Tamaño Oficio</t>
  </si>
  <si>
    <t>DGP-33300</t>
  </si>
  <si>
    <t>DGP-045-2015</t>
  </si>
  <si>
    <t>520 Libreta Rayada tamaño Carta</t>
  </si>
  <si>
    <t>600 Libretas rayadas de Espiral (Taquigrafia)</t>
  </si>
  <si>
    <t>750 Sobres de Manila Membretados 10X12</t>
  </si>
  <si>
    <t>1000 Sobres color Blanco, Tamaño Oficio Membretado</t>
  </si>
  <si>
    <t>1000 Sobres de Manila 15X12</t>
  </si>
  <si>
    <t>900 Talonarios de Requisiciones</t>
  </si>
  <si>
    <t>500 Talonarios Hojas de Ruta de Documentos</t>
  </si>
  <si>
    <t>DGP-046-2015</t>
  </si>
  <si>
    <t>700 Libretas rayadas de Espiral (Taquigrafia)</t>
  </si>
  <si>
    <t>500 Talonarios de Requisiciones</t>
  </si>
  <si>
    <t>DGP-047-2015</t>
  </si>
  <si>
    <t>500 Libreta Rayada tamaño Carta</t>
  </si>
  <si>
    <t>DGP-048-2015</t>
  </si>
  <si>
    <t>DGP-049-2015</t>
  </si>
  <si>
    <t>DGP-33400</t>
  </si>
  <si>
    <t>DGP-050-2015</t>
  </si>
  <si>
    <t>50 Paquetes de Vasos para bebida refrescante</t>
  </si>
  <si>
    <t>50 Paquetes para bebida No. 4</t>
  </si>
  <si>
    <t>75 Paquetes para bebida caliente</t>
  </si>
  <si>
    <t>48 Rollos de Papel Toalla</t>
  </si>
  <si>
    <t>100 Cajas de Carton</t>
  </si>
  <si>
    <t>50 Paquetes de Servilletas</t>
  </si>
  <si>
    <t>25 Paquetes de cucharitas deshechables</t>
  </si>
  <si>
    <t>24 Cajas de Kleenex</t>
  </si>
  <si>
    <t>24 Rollos de Papel Higienico Dispensador</t>
  </si>
  <si>
    <t>24 Papel secador de manos Dispensador</t>
  </si>
  <si>
    <t xml:space="preserve">50 Archivadores ejecutivos Leitz </t>
  </si>
  <si>
    <t>50 Paquetes de platos deshechables pequeños</t>
  </si>
  <si>
    <t>DGP-051-2015</t>
  </si>
  <si>
    <t>200 Pliegos de Cartulina Satinada</t>
  </si>
  <si>
    <t>150 Pliegos de Cartulina color Blanco</t>
  </si>
  <si>
    <t>51 Pliegos de Cartulina color Crema</t>
  </si>
  <si>
    <t>DGP-052-2015</t>
  </si>
  <si>
    <t>45 Paquetes para bebida caliente</t>
  </si>
  <si>
    <t>50 Paquetes de Platos Deshechables grandes</t>
  </si>
  <si>
    <t>DGP-053-2015</t>
  </si>
  <si>
    <t>DGP-054-2015</t>
  </si>
  <si>
    <t>54 Rollos de Papel Toalla</t>
  </si>
  <si>
    <t>20 Rollos de Papel Higienico Dispensador</t>
  </si>
  <si>
    <t>20 Papel secador de manos Dispensador</t>
  </si>
  <si>
    <t>DGP-055-2015</t>
  </si>
  <si>
    <t>25 Paquetes para bebida No. 4</t>
  </si>
  <si>
    <t xml:space="preserve">25 Archivadores ejecutivos Leitz </t>
  </si>
  <si>
    <t>DGP-056-2015</t>
  </si>
  <si>
    <t>30 Rollos de Papel Toalla</t>
  </si>
  <si>
    <t>Directa (ENAG)</t>
  </si>
  <si>
    <t>DGP-33500</t>
  </si>
  <si>
    <t>Especies, Timbres y Valores</t>
  </si>
  <si>
    <t>Directa(Correo)</t>
  </si>
  <si>
    <t>DGP-21410</t>
  </si>
  <si>
    <t>DGP-002-2015</t>
  </si>
  <si>
    <t>Productos Quimicos</t>
  </si>
  <si>
    <t>DGP-35100</t>
  </si>
  <si>
    <t>DGP-057-2015</t>
  </si>
  <si>
    <t>40 Botes de Aire Comprimido de 590 ml.</t>
  </si>
  <si>
    <t>Tintas, Pinturas y Colorantes</t>
  </si>
  <si>
    <t>DGP-35500</t>
  </si>
  <si>
    <t>DGP-058-2015</t>
  </si>
  <si>
    <t>Pintura</t>
  </si>
  <si>
    <t>DGP-059-2015</t>
  </si>
  <si>
    <t>DGP-35800</t>
  </si>
  <si>
    <t>DGP-060-2015</t>
  </si>
  <si>
    <t>Laminas</t>
  </si>
  <si>
    <t>Productos Fotoquimicos</t>
  </si>
  <si>
    <t>DGP-35920</t>
  </si>
  <si>
    <t>DGP-061-2015</t>
  </si>
  <si>
    <t>DGP-36400</t>
  </si>
  <si>
    <t>DGP-062-2015</t>
  </si>
  <si>
    <t xml:space="preserve">Herramientas   </t>
  </si>
  <si>
    <t>DGP-063-2015</t>
  </si>
  <si>
    <t>Herramientas</t>
  </si>
  <si>
    <t>DGP-36920</t>
  </si>
  <si>
    <t>DGP-064-2015</t>
  </si>
  <si>
    <t>DGP-065-2015</t>
  </si>
  <si>
    <t>DGP-37200</t>
  </si>
  <si>
    <t>DGP-066-2015</t>
  </si>
  <si>
    <t>DGP-37300</t>
  </si>
  <si>
    <t>DGP-067-2015</t>
  </si>
  <si>
    <t>Productos Aislantes</t>
  </si>
  <si>
    <t>DGP-37910</t>
  </si>
  <si>
    <t>DGP-068-2015</t>
  </si>
  <si>
    <t>Cintas Aislantes</t>
  </si>
  <si>
    <t>DGP-069-2015</t>
  </si>
  <si>
    <t>Elementos de Limpieza</t>
  </si>
  <si>
    <t>DGP-39100</t>
  </si>
  <si>
    <t>DGP-070-2015</t>
  </si>
  <si>
    <t>30 Panas de Javon para lavar utencilios de cocina</t>
  </si>
  <si>
    <t>20 Jabon en Dispensador para manos</t>
  </si>
  <si>
    <t>DGP-071-2015</t>
  </si>
  <si>
    <t>DGP-072-2015</t>
  </si>
  <si>
    <t>40 Panas de Javon para lavar utencilios de cocina</t>
  </si>
  <si>
    <t>6 Jabon en Dispensador para manos</t>
  </si>
  <si>
    <t>DGP-39200</t>
  </si>
  <si>
    <t>DGP-073-2015</t>
  </si>
  <si>
    <t>50 Marcadores Fluorescentes, Punta Gruesa</t>
  </si>
  <si>
    <t>50 Pegamento en Barra</t>
  </si>
  <si>
    <t>250 Cajas de Clip No. 1</t>
  </si>
  <si>
    <t>36 Tijeras Grandes</t>
  </si>
  <si>
    <t>1000 Lapices Tinta Negro</t>
  </si>
  <si>
    <t>25 Marcadores Color Negro</t>
  </si>
  <si>
    <t>50 Sacagrapas</t>
  </si>
  <si>
    <t>60 Cajas de Fasteners No. 8</t>
  </si>
  <si>
    <t>100 Rollos de Masking Tape</t>
  </si>
  <si>
    <t>100 Reglas</t>
  </si>
  <si>
    <t>25 Botes de Corrector Blanco</t>
  </si>
  <si>
    <t>200 Cajas de Clip No. 2</t>
  </si>
  <si>
    <t>500 Lapices Grafito</t>
  </si>
  <si>
    <t>50 Lapices de color rojo y azul</t>
  </si>
  <si>
    <t>100 Rollos de Tape Transparente</t>
  </si>
  <si>
    <t>200 Libretas de Taquigrafia Espiral</t>
  </si>
  <si>
    <t>DGP-074-2015</t>
  </si>
  <si>
    <t>30 Cintas para sellar cajas</t>
  </si>
  <si>
    <t>25 Engrapadoras Tipo Ejecutiva</t>
  </si>
  <si>
    <t>2000 Folder Tamaño Carta</t>
  </si>
  <si>
    <t>1500 Folder Tamaño Oficio</t>
  </si>
  <si>
    <t>30 Cajas de Viñeta para CD</t>
  </si>
  <si>
    <t>35 Perforadoras de 2 agujeros de 8cm</t>
  </si>
  <si>
    <t>50 Cajas de Clip No. 2</t>
  </si>
  <si>
    <t>DGP-075-2015</t>
  </si>
  <si>
    <t>14 Tijeras</t>
  </si>
  <si>
    <t>50 Libretas espiras Taquigrafia</t>
  </si>
  <si>
    <t>DGP-076-2015</t>
  </si>
  <si>
    <t>50 Pegamento en Barra de 40 mg</t>
  </si>
  <si>
    <t>DGP-077-2015</t>
  </si>
  <si>
    <t>25 Marcadores Indeleble color negro</t>
  </si>
  <si>
    <t>40 Cajas de Fasteners No. 8</t>
  </si>
  <si>
    <t>DGP-078-2015</t>
  </si>
  <si>
    <t>1000 Lapiz Tinta Color Negro</t>
  </si>
  <si>
    <t>1500 Folder Tamaño Carta</t>
  </si>
  <si>
    <t>1000 Folder Tamaño Oficio</t>
  </si>
  <si>
    <t xml:space="preserve">50 Saca Grapas </t>
  </si>
  <si>
    <t>DGP-079-2015</t>
  </si>
  <si>
    <t>40 Cintas para sellar cajas</t>
  </si>
  <si>
    <t>DGP-39300</t>
  </si>
  <si>
    <t>DGP-080-2015</t>
  </si>
  <si>
    <t>10 Baterias AAA</t>
  </si>
  <si>
    <t>10 Baterias AA</t>
  </si>
  <si>
    <t>6 Baterias de 9 Voltios</t>
  </si>
  <si>
    <t>10 Balastros de 32 Watts</t>
  </si>
  <si>
    <t>190 Tubos Fluorescentes de 32 Watts</t>
  </si>
  <si>
    <t>40 Protectores de picos</t>
  </si>
  <si>
    <t>DGP-39400</t>
  </si>
  <si>
    <t>DGP-081-2014</t>
  </si>
  <si>
    <t>40 Vasos de Cristal pequeños</t>
  </si>
  <si>
    <t>4 Azafates Pequeños</t>
  </si>
  <si>
    <t>2 Azafates Grandes</t>
  </si>
  <si>
    <t>6 Azucareras</t>
  </si>
  <si>
    <t>6 Pichel de Vidrio</t>
  </si>
  <si>
    <t>41 Tazas para café con plato</t>
  </si>
  <si>
    <t>36 Cucharitas de Metal</t>
  </si>
  <si>
    <t>DGP-082-2014</t>
  </si>
  <si>
    <t>6 Azafates Grandes</t>
  </si>
  <si>
    <t>19 Azucareras</t>
  </si>
  <si>
    <t>LPN</t>
  </si>
  <si>
    <t>DGP-39600</t>
  </si>
  <si>
    <t>27 Toner HP Q-5942-A</t>
  </si>
  <si>
    <t>1 Toner HP-Q-6000-A</t>
  </si>
  <si>
    <t>1 Toner HP-Q-6001-A</t>
  </si>
  <si>
    <t>1 Toner HP-Q-6002-A</t>
  </si>
  <si>
    <t>1 Toner HP-Q-6003-A</t>
  </si>
  <si>
    <t>2 Toner HP-C-9720-A</t>
  </si>
  <si>
    <t>2 Toner HP-C-9721-A</t>
  </si>
  <si>
    <t>2 Toner HP-C-9722-A</t>
  </si>
  <si>
    <t>2 Toner HP-C-9723-A</t>
  </si>
  <si>
    <t>15 Toner HP-CE-505-A</t>
  </si>
  <si>
    <t>30 Toner LEXMAR T-65011L</t>
  </si>
  <si>
    <t>6 Toner CE-250-A</t>
  </si>
  <si>
    <t>7 Toner CE-251-A</t>
  </si>
  <si>
    <t>7 Toner CE-252-A</t>
  </si>
  <si>
    <t>7 Toner CE-253-A</t>
  </si>
  <si>
    <t>12 Toner HP-CE-255-A</t>
  </si>
  <si>
    <t>Kit de Mantenimiento HP-4650-+DTN</t>
  </si>
  <si>
    <t>15 Mouse Inalambrico de 2.4</t>
  </si>
  <si>
    <t>2 Toner para fotocopiadora, Marca XEROX WC-5655</t>
  </si>
  <si>
    <t>2 Toner para fotocopiadora, Marca XEROX WC-5225</t>
  </si>
  <si>
    <t>2 Fusor para Fotocopiadora, Marca SHARP MX312NT</t>
  </si>
  <si>
    <t>3 Toner para Fotocopiadora, Marca SHARP MX312NT</t>
  </si>
  <si>
    <t>3 Fusor XEROX Modelo WC-5655</t>
  </si>
  <si>
    <t>2 Motor Evaporador para Aire Acondicionado</t>
  </si>
  <si>
    <t>2 Transformador para Aire Acondicionado</t>
  </si>
  <si>
    <t>2 Relay Selector para Aire Acondicionado</t>
  </si>
  <si>
    <t>2 Disco Duro Externo 2TB, 7,200 RPM</t>
  </si>
  <si>
    <t>1000 Caja doble Marca Maxell</t>
  </si>
  <si>
    <t>4 Quemadores de DVD</t>
  </si>
  <si>
    <t>10 Teclados</t>
  </si>
  <si>
    <t>DGP-083-2014</t>
  </si>
  <si>
    <t>500 Caja doble Marca Maxell</t>
  </si>
  <si>
    <t>5 Teclados</t>
  </si>
  <si>
    <t>DGP-084-2014</t>
  </si>
  <si>
    <t>Muebles Varios de Oficina</t>
  </si>
  <si>
    <t>DGP-42110</t>
  </si>
  <si>
    <t>DGP-085-2014</t>
  </si>
  <si>
    <t>2 Armarios Metalicos de puertas corredizas</t>
  </si>
  <si>
    <t>9 Sillas Semi Ejecutivas</t>
  </si>
  <si>
    <t>10 Sillas Secretariales con Brazos</t>
  </si>
  <si>
    <t>1 Armario Metalico de puertas corredizas</t>
  </si>
  <si>
    <t>Equipos Varios de Oficina</t>
  </si>
  <si>
    <t>DGP-42120</t>
  </si>
  <si>
    <t>8 UPS de 1000 voltios</t>
  </si>
  <si>
    <t>1 Oasis para agua caliente y helada</t>
  </si>
  <si>
    <t>1 Unidad de Aire Acondicionado</t>
  </si>
  <si>
    <t>DGP-42140</t>
  </si>
  <si>
    <t>1 Horno Microondas</t>
  </si>
  <si>
    <t>2 Cafetera de 42 tazas</t>
  </si>
  <si>
    <t>1 Hielera Grande</t>
  </si>
  <si>
    <t>1 Refrigeradora</t>
  </si>
  <si>
    <t>2 Horno Microondas</t>
  </si>
  <si>
    <t>1 Cafetera de 42 tazas</t>
  </si>
  <si>
    <t>DGP-42510</t>
  </si>
  <si>
    <t>Equipo Para Computacion</t>
  </si>
  <si>
    <t>DGP-42600</t>
  </si>
  <si>
    <t>Computadora</t>
  </si>
  <si>
    <t>UNIDAD RESPONSABLE DE PREPARACIÓN Y SEGUIMIENTO DE PLAN DE CONTRATACIONES: Dirección General de Presupuesto</t>
  </si>
  <si>
    <t>___________________________________</t>
  </si>
  <si>
    <t>ORLANDO  ESPINAL</t>
  </si>
  <si>
    <t>Jefe Departamento de Administración</t>
  </si>
  <si>
    <t>DIRECCION GENERAL DE BIENES NACIONALES</t>
  </si>
  <si>
    <t>Plan Anual de Compras Y Contrataciones (PACC) Para el año fiscal 2015</t>
  </si>
  <si>
    <t>Evaluación de Precalificación</t>
  </si>
  <si>
    <t>Evaluación de las Ofertas</t>
  </si>
  <si>
    <t>Recepción de Bienes, Servicios u Obras</t>
  </si>
  <si>
    <t>LPI, LPN, LP, 3C, 2C, CD, Catalogo, Conjunta</t>
  </si>
  <si>
    <t>Incluir la sigla de la Dirección y el número del Objeto del Gasto</t>
  </si>
  <si>
    <t>Mant. y Rep. de Edificios y Locales</t>
  </si>
  <si>
    <t>polarizado oficina sub Dirección y sala Capacitación</t>
  </si>
  <si>
    <t>25-001</t>
  </si>
  <si>
    <t>DGBN-23100</t>
  </si>
  <si>
    <t>DGBN-001-2015</t>
  </si>
  <si>
    <t>Mant. Y Rep. de Equipo de Oficina y muebles</t>
  </si>
  <si>
    <t>Mant. Y Rep. De 6 aires acondicionados</t>
  </si>
  <si>
    <t>DGBN-23360</t>
  </si>
  <si>
    <t>DGBN-002-2015</t>
  </si>
  <si>
    <t>Mantenimiento Fot. Cannon</t>
  </si>
  <si>
    <t>Revisión y diagnostico fotocopiadora Kyocera FS-3040FP</t>
  </si>
  <si>
    <t>Servicio de Imprenta Publicaciones  y Reproduc.</t>
  </si>
  <si>
    <t>Empaste de Resoluciones</t>
  </si>
  <si>
    <t>DGBN-25300</t>
  </si>
  <si>
    <t>Impresión de talonarios</t>
  </si>
  <si>
    <t>Alimentos y Bebidas p/ personas</t>
  </si>
  <si>
    <t>400 botellones de agua</t>
  </si>
  <si>
    <t>DGBN-31100</t>
  </si>
  <si>
    <t>3 tipos de Galletas, refrescos   café y azúcar</t>
  </si>
  <si>
    <t>Cortinas dobles p/ oficina Dirección</t>
  </si>
  <si>
    <t>DGBN-32200</t>
  </si>
  <si>
    <t xml:space="preserve">Papel bond 20 tamaño carta (80 unid.) </t>
  </si>
  <si>
    <t>DGBN-33100</t>
  </si>
  <si>
    <t>DGBN-005-2015</t>
  </si>
  <si>
    <t>Papel bond 20 tamaño oficio (80 unid.)</t>
  </si>
  <si>
    <t>Papel bond 20 tamaño legal (40 unid.)</t>
  </si>
  <si>
    <t>Papel satinado p/ planos resma (1)</t>
  </si>
  <si>
    <t>Sobre manila membretado T/carta (300 unid.)</t>
  </si>
  <si>
    <t>DGBN-33300</t>
  </si>
  <si>
    <t>DGBN-003-2015</t>
  </si>
  <si>
    <t>Sobre manila membretado T/oficio (300 unid.)</t>
  </si>
  <si>
    <t>Sobre manila membretado T/legal (300 unid.)</t>
  </si>
  <si>
    <t>Sobre blanco membretado (3250 unid.)</t>
  </si>
  <si>
    <t>Folder T/carta (2000 unid.)</t>
  </si>
  <si>
    <t>DGBN-33400</t>
  </si>
  <si>
    <t>Folder T/ oficio                                        (2000 unid.)</t>
  </si>
  <si>
    <t>Caratula p/ empaste            ( T/ O  y T / O )                      1 paq. (100 unid.)  c/u</t>
  </si>
  <si>
    <t>Vasos p/ café No. 6                       (1000 unid.)</t>
  </si>
  <si>
    <t>Vasos p/ refresco No. 10                  (1500 unid.)</t>
  </si>
  <si>
    <t xml:space="preserve">Servilletas  1500 unid.        </t>
  </si>
  <si>
    <t>Vasos cónicos (2000 unid.)</t>
  </si>
  <si>
    <t>Cajas p/ archivo T / O(25)</t>
  </si>
  <si>
    <t>Cartulina lisa, tipo iris pliego (25)</t>
  </si>
  <si>
    <t>suscripción La Gaceta (digital)</t>
  </si>
  <si>
    <t>Abastecedor único</t>
  </si>
  <si>
    <t>DGBN-33500</t>
  </si>
  <si>
    <t>Artículos de Cuero</t>
  </si>
  <si>
    <t>Maletín de cuero p/ computadora portátil</t>
  </si>
  <si>
    <t>DGBN-34200</t>
  </si>
  <si>
    <t>DGBN-004-2015</t>
  </si>
  <si>
    <t>Productos Químicos</t>
  </si>
  <si>
    <t>Recarga  extintores gas carbónico 15 Lb. (1 unid.)</t>
  </si>
  <si>
    <t>DGBN-35100</t>
  </si>
  <si>
    <t>DGBN-007-2015</t>
  </si>
  <si>
    <t>Recarga  extintores polvo químico 10lbs. (3 unid.)</t>
  </si>
  <si>
    <t>Gas refrigerante                                   p/ refrigeradora</t>
  </si>
  <si>
    <t>Desatorador cañería</t>
  </si>
  <si>
    <t>Productos de Material Plástico</t>
  </si>
  <si>
    <t>juego completo lavamanos  (5 unid.)</t>
  </si>
  <si>
    <t>DGBN-35800</t>
  </si>
  <si>
    <t>balde mediano (3gls.) (3 unid.)</t>
  </si>
  <si>
    <t>juego de desarmadores</t>
  </si>
  <si>
    <t>DGBN-36400</t>
  </si>
  <si>
    <t>juego de brochas p/ limpieza equipo</t>
  </si>
  <si>
    <t>Escalera 4 pies</t>
  </si>
  <si>
    <t xml:space="preserve">cinta métrica 3/4 x 50 metros             </t>
  </si>
  <si>
    <t>llavines p/ armarios puertas corredizas</t>
  </si>
  <si>
    <t>DGBN-36920</t>
  </si>
  <si>
    <t>llavines p/ archivo (3unid.)</t>
  </si>
  <si>
    <t>llavines p/ credenza (3unid.)</t>
  </si>
  <si>
    <t>cerradura Magnética p/ puerta de vidrio</t>
  </si>
  <si>
    <t>25-002</t>
  </si>
  <si>
    <t>Elementos de Limpieza y aseo Personal</t>
  </si>
  <si>
    <t>jabón 800 ml uso Gral. con dispensador (5 unid.)  y alcohol en gel p/ comedor ( 5 unid.)</t>
  </si>
  <si>
    <t>DGBN-39100</t>
  </si>
  <si>
    <t>Elementos de Escritorio, Oficina y Enseñanza</t>
  </si>
  <si>
    <t>Anillo p/ encuadernar 3/8 (100)</t>
  </si>
  <si>
    <t>DGBN-39200</t>
  </si>
  <si>
    <t>DGBN-04-2015</t>
  </si>
  <si>
    <t>Borradores de goma (50) y pizarra (5)</t>
  </si>
  <si>
    <t>Cinta adhesiva: p/ cajas     2 x 50 ydas (10), maskin (10) y transparente        3/4 x 72 ydas (50)</t>
  </si>
  <si>
    <t>Corrector blanco tipo lápiz                (50 unid.)</t>
  </si>
  <si>
    <t>Marcador permanente negro (24), pta. fina (24), resaltador (100), p/ pizarra (24) dorado (6)</t>
  </si>
  <si>
    <t>Grapas metálicas estándar (50 cajas) p/ folleto 3/8"(9mm)              (1 caja)</t>
  </si>
  <si>
    <t xml:space="preserve">Grapadora de escritorio (30)  </t>
  </si>
  <si>
    <t>Perforadora Peq. (25 unid.),  grande de 50 hojas (1)</t>
  </si>
  <si>
    <t>Reglas transparente 12"              (30 unid.)</t>
  </si>
  <si>
    <t>Saca grapas (30 unid.)</t>
  </si>
  <si>
    <t xml:space="preserve">Almohadilla (20) y  Tinta p/ sello (15) </t>
  </si>
  <si>
    <t>Tijeras medianas (30)</t>
  </si>
  <si>
    <t>Pegamento en barra (60)</t>
  </si>
  <si>
    <t>Glicerina (24 unid.)</t>
  </si>
  <si>
    <t>tachuelas de colores (chinches)(100)</t>
  </si>
  <si>
    <t>Tablero T/ oficio (24)</t>
  </si>
  <si>
    <t>DGBN-0006-2015</t>
  </si>
  <si>
    <t>Cuadernos únicos gdes (6 unid.)</t>
  </si>
  <si>
    <t>Clips Peq. (40) , clips gde (30)</t>
  </si>
  <si>
    <t>Fastener No.8 (30 unid.)</t>
  </si>
  <si>
    <t>Filminas/ acetatos (1 caja) (100 unid.)</t>
  </si>
  <si>
    <t>Hules bolsa (20 unid.)</t>
  </si>
  <si>
    <t>Pinza sujeta papel 1 1/4 (36), 1 5/8 (36), 2" (36)</t>
  </si>
  <si>
    <t>Banderillas adhesivas p/ firma (24 paq.)</t>
  </si>
  <si>
    <t xml:space="preserve">Lápiz tinta negro (600),  lápiz tinta rojo (50) lápiz tinta azul (50) grafito (600) </t>
  </si>
  <si>
    <t>Libreta espiral No.2 (60)</t>
  </si>
  <si>
    <t>Post it (50 unid.) 3"x3"</t>
  </si>
  <si>
    <t>Base estándar p/ tape (10)</t>
  </si>
  <si>
    <t>Sellos (5 unid.)</t>
  </si>
  <si>
    <t>Archivador tipo Leitz (50)</t>
  </si>
  <si>
    <t>DGBN-010-2015</t>
  </si>
  <si>
    <t xml:space="preserve">silicón(2), Pegamento PVC (2) </t>
  </si>
  <si>
    <t>Baterías alcalinas AAA(10), AA (10)</t>
  </si>
  <si>
    <t>DGBN-39300</t>
  </si>
  <si>
    <t>interruptores dobles (2)                sencillos (4)</t>
  </si>
  <si>
    <t>Lamina acrílica p/ cielo falso (15)</t>
  </si>
  <si>
    <t xml:space="preserve">Timbre de escritorio </t>
  </si>
  <si>
    <t>Balastro (20) y tubo fluorescente 2 x 32 watts (30)</t>
  </si>
  <si>
    <t>Cartucho de impresión HP CE255A (6), HP Q7551A (4)</t>
  </si>
  <si>
    <t>DGBN-39600</t>
  </si>
  <si>
    <t xml:space="preserve">3 tóner  hp CB436AD,   </t>
  </si>
  <si>
    <t>repuestos fotocopiadora Cannon IR 3300</t>
  </si>
  <si>
    <t>Cinta p/ reloj fechador (4)</t>
  </si>
  <si>
    <t>DGBN-006-2015</t>
  </si>
  <si>
    <t>Repuestos p/ reloj fechador</t>
  </si>
  <si>
    <r>
      <t xml:space="preserve">Cartucho de impresión HP CM4540 CF032A yelow </t>
    </r>
    <r>
      <rPr>
        <b/>
        <sz val="10"/>
        <rFont val="Arial"/>
        <family val="2"/>
      </rPr>
      <t xml:space="preserve">Y </t>
    </r>
    <r>
      <rPr>
        <sz val="10"/>
        <rFont val="Arial"/>
        <family val="2"/>
      </rPr>
      <t xml:space="preserve"> (1), CF033A magenta</t>
    </r>
    <r>
      <rPr>
        <b/>
        <sz val="10"/>
        <rFont val="Arial"/>
        <family val="2"/>
      </rPr>
      <t xml:space="preserve"> M</t>
    </r>
    <r>
      <rPr>
        <sz val="10"/>
        <rFont val="Arial"/>
        <family val="2"/>
      </rPr>
      <t xml:space="preserve"> (1), CF031A azul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(1), CE260A negro </t>
    </r>
    <r>
      <rPr>
        <b/>
        <sz val="10"/>
        <rFont val="Arial"/>
        <family val="2"/>
      </rPr>
      <t>K</t>
    </r>
    <r>
      <rPr>
        <sz val="10"/>
        <rFont val="Arial"/>
        <family val="2"/>
      </rPr>
      <t xml:space="preserve"> (1)</t>
    </r>
  </si>
  <si>
    <r>
      <t xml:space="preserve">Cartucho de impresión HP M551 CE402A yelow </t>
    </r>
    <r>
      <rPr>
        <b/>
        <sz val="10"/>
        <rFont val="Arial"/>
        <family val="2"/>
      </rPr>
      <t>Y</t>
    </r>
    <r>
      <rPr>
        <sz val="10"/>
        <rFont val="Arial"/>
        <family val="2"/>
      </rPr>
      <t>(2), CE403A magenta</t>
    </r>
    <r>
      <rPr>
        <b/>
        <sz val="10"/>
        <rFont val="Arial"/>
        <family val="2"/>
      </rPr>
      <t xml:space="preserve"> M </t>
    </r>
    <r>
      <rPr>
        <sz val="10"/>
        <rFont val="Arial"/>
        <family val="2"/>
      </rPr>
      <t xml:space="preserve">(2), CE401A azul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(2), CE400A negro</t>
    </r>
    <r>
      <rPr>
        <b/>
        <sz val="10"/>
        <rFont val="Arial"/>
        <family val="2"/>
      </rPr>
      <t xml:space="preserve"> K </t>
    </r>
    <r>
      <rPr>
        <sz val="10"/>
        <rFont val="Arial"/>
        <family val="2"/>
      </rPr>
      <t>(2)</t>
    </r>
  </si>
  <si>
    <t>Repuestos p/ aire acondicionado</t>
  </si>
  <si>
    <t>Percoladora  40 tazas</t>
  </si>
  <si>
    <t>DGBN-42500</t>
  </si>
  <si>
    <t>DGBN-42800</t>
  </si>
  <si>
    <t>Fecha de emisión: Diciembre, 2014.</t>
  </si>
  <si>
    <t>Fecha de Modificación</t>
  </si>
  <si>
    <t>Fecha de Aprobación</t>
  </si>
  <si>
    <t>Juan Carlos Diaz Durón</t>
  </si>
  <si>
    <t>Director General de Bienes Nacionales</t>
  </si>
  <si>
    <t>Delegado según Acuerdo No. 478-2014</t>
  </si>
  <si>
    <t>UNIDAD DE GÉNERO</t>
  </si>
  <si>
    <t>01-009</t>
  </si>
  <si>
    <t>UG-31100</t>
  </si>
  <si>
    <t>UG-001-2015</t>
  </si>
  <si>
    <t>Avena ( Bolsa 12)</t>
  </si>
  <si>
    <t xml:space="preserve"> Paquetes de Galleta de Avena (Paquetes 12)</t>
  </si>
  <si>
    <t xml:space="preserve"> Paquetes de Galleta Mantequilla  (Paquetes 12)</t>
  </si>
  <si>
    <t>Paquetes Galleta Crema (  Paquetes 12)</t>
  </si>
  <si>
    <t>Galleta Wafer de Fresa  (Paquetes 12)</t>
  </si>
  <si>
    <t xml:space="preserve"> Libras de Azúcar  ( 12)</t>
  </si>
  <si>
    <t>Bolsas de Café  (12)</t>
  </si>
  <si>
    <t>Lata de Té Lipton (12)</t>
  </si>
  <si>
    <t>Boletos de agua electropura( 144)</t>
  </si>
  <si>
    <t>Te de manzanilla (Caja 12)</t>
  </si>
  <si>
    <t>Bote de Cremora (12)</t>
  </si>
  <si>
    <t>UG-33100</t>
  </si>
  <si>
    <t>UG-XXX-2015</t>
  </si>
  <si>
    <t>Papel Bond Tamaño carta ( Resmas45)</t>
  </si>
  <si>
    <t>Papel Bond Tamaño Oficio (Resmas 30)</t>
  </si>
  <si>
    <t>Papel Bond Tamaño Legal (Resmas 24)</t>
  </si>
  <si>
    <t>UG-33300</t>
  </si>
  <si>
    <t>Banners (2)</t>
  </si>
  <si>
    <t>UG-33400</t>
  </si>
  <si>
    <t>UG-XX-2015</t>
  </si>
  <si>
    <t>Caratula Kimberly  para empaste, tamaño Oficio (Resmas 8)</t>
  </si>
  <si>
    <t>Caratula Kimberly  para empaste, tamaño Carta (Resmas 8)</t>
  </si>
  <si>
    <t>Pendaflex tamaño Carta (cajas 10)</t>
  </si>
  <si>
    <t>Pendaflex tamaño Oficio( cajas 12)</t>
  </si>
  <si>
    <t>Folder tamaño carta (Resmas 8)</t>
  </si>
  <si>
    <t>Folder tamaño oficio (Resmas 8)</t>
  </si>
  <si>
    <t>Viñeta para expediente ( 8 paquetes)</t>
  </si>
  <si>
    <t>Papel higienico Jumbo (64 unidades)</t>
  </si>
  <si>
    <t>Vasos desechables No.10 (50 unid.) (12 paquetes)</t>
  </si>
  <si>
    <t>Plato desechable No.7 (25 unid.) (8 paquetes)</t>
  </si>
  <si>
    <t>Cucharas desechables (50 unid.) (4pauqetes)</t>
  </si>
  <si>
    <t>Vasos conicos (200 unid. X caja) ( 12 paquetes)</t>
  </si>
  <si>
    <t>Sobres blancos (1 caja de 100)</t>
  </si>
  <si>
    <t>Sevilletas ( 12 paquetes)</t>
  </si>
  <si>
    <t>Elementos de Limpieza y Aseo Persona</t>
  </si>
  <si>
    <t>2c</t>
  </si>
  <si>
    <t>UG-39100</t>
  </si>
  <si>
    <t>N/P</t>
  </si>
  <si>
    <t>Desodorante Ambiental (spray) (9 unidades)</t>
  </si>
  <si>
    <t>Jabon para loza ( 9 unidades)</t>
  </si>
  <si>
    <t>Repuestos y Accesorios Menores</t>
  </si>
  <si>
    <t>UG-39600</t>
  </si>
  <si>
    <t>Memorias USB (8 GB) (5 unidades)</t>
  </si>
  <si>
    <t>Toner para fotocopiadora  Cano, Modelo 1025j (2 unidadades)</t>
  </si>
  <si>
    <t>Toner para Impresora Lexmark T652 (Negro) (2 toneer)</t>
  </si>
  <si>
    <t>UG-39200</t>
  </si>
  <si>
    <t>Clip tamaño pequeño (cajitas 15)</t>
  </si>
  <si>
    <t>Clip tamaño grande (9 cajitas)</t>
  </si>
  <si>
    <t>Cartapacios Archivadores tamaño oficio( 10 unidades)</t>
  </si>
  <si>
    <t>Pegamento en barra (40 gramos) (6 unidades)</t>
  </si>
  <si>
    <t>Borradores  para lapiz carbon (10 unidades)</t>
  </si>
  <si>
    <t>Grapas  26/6 (caja 5,00 unid.) (18 cajas)</t>
  </si>
  <si>
    <t>Grapas  estandar (24 cajitas)</t>
  </si>
  <si>
    <t>Perforadoras (10 unidades)</t>
  </si>
  <si>
    <t>Fastener No. 8 (15 cajitas)</t>
  </si>
  <si>
    <t>Tape transparente  1/2 (11 roollos)</t>
  </si>
  <si>
    <t>Marcador fluorescente delgado amarillo (Caja 10 unid.) (9 cajas)</t>
  </si>
  <si>
    <t>Marcador fluorescente rosado amarillo (Caja 10 unid.) (9 cajas)</t>
  </si>
  <si>
    <t>Lápiz Tinta color  negro (caja 12 unid.) ( 8 cajas)</t>
  </si>
  <si>
    <t>Libretas taquigrafìa ( 22 unidades)</t>
  </si>
  <si>
    <t>Corrector liquido blanco ( 18 unidades)</t>
  </si>
  <si>
    <t>Marcador para pizarra color negro (15 unidades)</t>
  </si>
  <si>
    <t>Marcador para pizarra color rojo (15 unidades)</t>
  </si>
  <si>
    <t>Marcador para pizarra color verde( 15 unidades)</t>
  </si>
  <si>
    <t>Marcador para pizarra color azul (15 unidades)</t>
  </si>
  <si>
    <t>Marcador permanente color negro( 10 unidades)</t>
  </si>
  <si>
    <t>Marcador permanente color rojo ( 10 unidades)</t>
  </si>
  <si>
    <t>Marcador permanente color azul ( 10 unidades)</t>
  </si>
  <si>
    <t>Marcador Pilot, color dorado 8 10 unidades)</t>
  </si>
  <si>
    <t>Masking Tape  1/2 (10 rollos)</t>
  </si>
  <si>
    <t>Làpiz grafito (36 unidades)</t>
  </si>
  <si>
    <t>Filminas tamaño carta (6 cajas)</t>
  </si>
  <si>
    <t>Binder de 3 agujeros de 1"(16 unidades)</t>
  </si>
  <si>
    <t>Reglas metalicas de 12"(12 unidades)</t>
  </si>
  <si>
    <t>Engrapadoras (24 unidades)</t>
  </si>
  <si>
    <t>Glicerina solida( 10 unidades)</t>
  </si>
  <si>
    <t>Hule No.18 (18 bolsitas)</t>
  </si>
  <si>
    <t>Hule No.33 (9 bolsas)</t>
  </si>
  <si>
    <t>Sacagrapas estandar (24 unidades)</t>
  </si>
  <si>
    <t>Tachuela para pizarra (16 bolsitas)</t>
  </si>
  <si>
    <t>Borrador para Pizarra (9 unidades)</t>
  </si>
  <si>
    <t>CD-R (50 unidades)</t>
  </si>
  <si>
    <t>DVD (15 unidades)</t>
  </si>
  <si>
    <t>Almohadillas para mouse ( 8 unidades)</t>
  </si>
  <si>
    <t>Base estandar para Tape ( 10 unidades)</t>
  </si>
  <si>
    <t>DIRECCIÓN DE TRANSPARENCIA</t>
  </si>
  <si>
    <t>01-010</t>
  </si>
  <si>
    <t>UT-26120</t>
  </si>
  <si>
    <t>UT-002-2015</t>
  </si>
  <si>
    <t>UT-26220</t>
  </si>
  <si>
    <t>Libras de Azucar (20)</t>
  </si>
  <si>
    <t>UT-004-2015</t>
  </si>
  <si>
    <t>Bolsas de Café de 16 bolsitas  ( 6 )</t>
  </si>
  <si>
    <t>UT-005-2015</t>
  </si>
  <si>
    <t>UT-006-2015</t>
  </si>
  <si>
    <t>Papel Bond Tamaño carta ( Resmas 70 )</t>
  </si>
  <si>
    <t>Papel Bond Tamaño Oficio (Resmas 15)</t>
  </si>
  <si>
    <t>Papel Bond Tamaño Legal (Resmas 2)</t>
  </si>
  <si>
    <t>Papel para rotafolio tamaño rotafolio 20 pliegos</t>
  </si>
  <si>
    <t>UT-007-2015</t>
  </si>
  <si>
    <t>Trifolio  ( 500 unidades)</t>
  </si>
  <si>
    <t>Banner Transparencia</t>
  </si>
  <si>
    <t>UT-008-2015</t>
  </si>
  <si>
    <t>Caratula Kimberly  para empaste, tamaño Oficio (Resmas 4)</t>
  </si>
  <si>
    <t>Caratula Kimberly  para empaste, tamaño Carta (Resmas 12)</t>
  </si>
  <si>
    <t>Papel toalla en rollo ( 6 unidades)</t>
  </si>
  <si>
    <t>Viñeta para expediente, separadores iris ( 8 paquetes)</t>
  </si>
  <si>
    <t>Libros Revistas y Periodicos</t>
  </si>
  <si>
    <t>UT-33500</t>
  </si>
  <si>
    <t>UT-001-2015</t>
  </si>
  <si>
    <t>Suscripcion anual El Heraldo</t>
  </si>
  <si>
    <t>Suscripcion anual La Tribuna</t>
  </si>
  <si>
    <t>Suscripcion anual El Tiempo</t>
  </si>
  <si>
    <t>Suscripcion anual La Prensa</t>
  </si>
  <si>
    <t>UT-009-2015</t>
  </si>
  <si>
    <t>Cartapacios Archivadores tamaño oficio leitz ( 80 unidades)</t>
  </si>
  <si>
    <t>Borradores  para lapiz carbon (20 unidades)</t>
  </si>
  <si>
    <t>Grapas  26/6 (caja 5,00 unid.) (36 cajas)</t>
  </si>
  <si>
    <t>Grapas  estandar (48 cajitas)</t>
  </si>
  <si>
    <t>Pinza sujeta papeles ( 24 unidades )</t>
  </si>
  <si>
    <t>Fastener No. 8 (30 cajitas)</t>
  </si>
  <si>
    <t>Tape transparente  1/2 (5 rollos)</t>
  </si>
  <si>
    <t xml:space="preserve">Marcador fluorescente grueso  amarillo (1 de Caja 10 unid.) </t>
  </si>
  <si>
    <t xml:space="preserve">Lápiz Tinta color  negro marca Pilot BPT-P ( 3 cajas de  12 unid.) </t>
  </si>
  <si>
    <t>Libretas taquigrafìa ( 6 unidades)</t>
  </si>
  <si>
    <t>Corrector liquido blanco ( 3 unidades)</t>
  </si>
  <si>
    <t>Marcador para pizarra color negro (6 unidades)</t>
  </si>
  <si>
    <t>Marcador para pizarra color rojo (6 unidades)</t>
  </si>
  <si>
    <t>Marcador para pizarra color verde( 6 unidades)</t>
  </si>
  <si>
    <t>Marcador para pizarra color azul (6 unidades)</t>
  </si>
  <si>
    <t>Marcador permanente color negro( 6 unidades)</t>
  </si>
  <si>
    <t>Marcador permanente color rojo ( 6 unidades)</t>
  </si>
  <si>
    <t>Marcador permanente color azul ( 6 unidades)</t>
  </si>
  <si>
    <t>Marcador Pilot, color dorado ( 3 unidades)</t>
  </si>
  <si>
    <t>Masking Tape  1/2 (3 rollos)</t>
  </si>
  <si>
    <t>Làpiz grafito (12 unidades)</t>
  </si>
  <si>
    <t>Bolsas de Manila tamaño Oficio ( 50 unidades)</t>
  </si>
  <si>
    <t>Bolsas de Manila tamaño Carta ( 50 unidades)</t>
  </si>
  <si>
    <t>Binder de 3 agujeros de 1" (12 unidades)</t>
  </si>
  <si>
    <t>Glicerina solida( 5 unidades)</t>
  </si>
  <si>
    <t>Hule No.18 (3 bolsas)</t>
  </si>
  <si>
    <t>Hule No.33 (3 bolsas)</t>
  </si>
  <si>
    <t>Separadores Iris (5 cajas)</t>
  </si>
  <si>
    <t>Tachuela para pizarra (3 bolsas)</t>
  </si>
  <si>
    <t>UT-39600</t>
  </si>
  <si>
    <t>UT-010-2015</t>
  </si>
  <si>
    <t>CD-R (24 unidades)</t>
  </si>
  <si>
    <t>DVD (24 unidades)</t>
  </si>
  <si>
    <t>Toner para impresora HP LASER JET 42a-Q5942A ( 2 unidades )</t>
  </si>
  <si>
    <t>Toner para fotocopiadora  Canon 1025 ( 2 Unidades )</t>
  </si>
  <si>
    <t>Pelicula de reemplazo para Fax marca Panasonic KX-FA57A</t>
  </si>
  <si>
    <t>Equipo de Comunicación y Señalamiento</t>
  </si>
  <si>
    <t>UT-42500</t>
  </si>
  <si>
    <t>UT-013-2014</t>
  </si>
  <si>
    <t>Televisor Smart TV,  LED de 50"/HDM/FULL HD/Foot option/sa</t>
  </si>
  <si>
    <t>UNIDAD DE MODERNIZACION</t>
  </si>
  <si>
    <t>Alquiler de Equipo para Computación</t>
  </si>
  <si>
    <t>23-006</t>
  </si>
  <si>
    <t>UDEM-22250</t>
  </si>
  <si>
    <t>Renta de servidores SIP por 1 año</t>
  </si>
  <si>
    <t>Derechos sobre Bienes Intangibles</t>
  </si>
  <si>
    <t>UDEM-22400</t>
  </si>
  <si>
    <t>Contrato EA de Microsoft</t>
  </si>
  <si>
    <t>Pago de Licitacion Demanda ERP</t>
  </si>
  <si>
    <t>Renovacion de licencias ANTIVIRUS 2014</t>
  </si>
  <si>
    <t>Renovacion y adquisicion de licencias Oracle (BASE DE DATOS)</t>
  </si>
  <si>
    <t xml:space="preserve">Renovacion de SAP (Business Objects ) </t>
  </si>
  <si>
    <t>Renovacion de Sybase IQ</t>
  </si>
  <si>
    <t>Renovacion de certificados de Licencias SOS</t>
  </si>
  <si>
    <t>Renovacion de Certificados SSL mail</t>
  </si>
  <si>
    <t>Mantenimiento y Reparación de Equipo para Computación</t>
  </si>
  <si>
    <t>UDEM-23350</t>
  </si>
  <si>
    <t>Reparacion de Servidores UNIX</t>
  </si>
  <si>
    <t>Reparacion de Servidores Windows</t>
  </si>
  <si>
    <t>Reparaciones de SAN</t>
  </si>
  <si>
    <t>Reparaciones de computadoras e impresoras</t>
  </si>
  <si>
    <t>mantenimiento de equipo de comunicación</t>
  </si>
  <si>
    <t>23-001</t>
  </si>
  <si>
    <t>UDEM-23360</t>
  </si>
  <si>
    <t>Mantenimiento de aires Acondicionados</t>
  </si>
  <si>
    <t>UDEM-23370</t>
  </si>
  <si>
    <t>Inst. Alcadias de Proyecto SAMI y otros</t>
  </si>
  <si>
    <t>Implementacion de Almacenes</t>
  </si>
  <si>
    <t>Reparaciones menores en diversos sitios</t>
  </si>
  <si>
    <t>Cambio de Torre</t>
  </si>
  <si>
    <t>23-002                23-003                            23-004               23-005               23-006               23-007</t>
  </si>
  <si>
    <t>UDEM-24500</t>
  </si>
  <si>
    <t>Serv. De capacitacion personal de las diferentes areas de la Unidad de Modernizacion</t>
  </si>
  <si>
    <t>Servicios de Informática y Sistemas Computarizados</t>
  </si>
  <si>
    <t>UDEM-24600</t>
  </si>
  <si>
    <t>compra de licencias antivirus</t>
  </si>
  <si>
    <t>Otros Servicios Comerciales y Financieros</t>
  </si>
  <si>
    <t>UDEM-25900</t>
  </si>
  <si>
    <t>Enlaces y serv. De internet</t>
  </si>
  <si>
    <t>Colocacion de servidores</t>
  </si>
  <si>
    <t>23-001               23-006</t>
  </si>
  <si>
    <t>UDEM-26110</t>
  </si>
  <si>
    <t>5Verificacion de equipo a nivel nacional en programacion de Giras alternas en todo el año 2015</t>
  </si>
  <si>
    <t>23-001               23-004               23-006</t>
  </si>
  <si>
    <t>UDEM-26120</t>
  </si>
  <si>
    <t>Verificacion de otras entidades SIAFI</t>
  </si>
  <si>
    <t>Viáticos Nacionales</t>
  </si>
  <si>
    <t>23-001               23-005               23-006</t>
  </si>
  <si>
    <t>UDEM-26210</t>
  </si>
  <si>
    <t>Verificacion de equipo a nivel nacional en programacion de Giras alternas en todo el año 2015</t>
  </si>
  <si>
    <t>Viáticos al Exterior</t>
  </si>
  <si>
    <t>UDEM-26220</t>
  </si>
  <si>
    <t>23-001,             23-004,               23-005,             23-006</t>
  </si>
  <si>
    <t>UDEM-31100</t>
  </si>
  <si>
    <t>UDEM-001-2013</t>
  </si>
  <si>
    <t>500 botellones de Agua, 96 botellas de refrescos y compra de 100 paquetes de galletas variadas</t>
  </si>
  <si>
    <t xml:space="preserve">23-001       23-002       23-003       23-004       23-005       23-006       23-007     </t>
  </si>
  <si>
    <t>UDEM-33100</t>
  </si>
  <si>
    <t>220 resmas de Papel bond, base 20, tamaño Carta</t>
  </si>
  <si>
    <t>UDEM-33300</t>
  </si>
  <si>
    <t>UDEM-008-2013</t>
  </si>
  <si>
    <t>4 Publicaciones de ferias de Tecnologicas de UDEM</t>
  </si>
  <si>
    <t>UDEM-35100</t>
  </si>
  <si>
    <t>UDEM-004-2013</t>
  </si>
  <si>
    <t>40 botes de limpiador de aire, 40 botes de limpiador de contactos y 40 botes de otros</t>
  </si>
  <si>
    <t>UDEM-36400</t>
  </si>
  <si>
    <t>UDEM-005-2013</t>
  </si>
  <si>
    <t>5 Destornillador plano #3 de 12 pulg de largo</t>
  </si>
  <si>
    <t>5 Destornillador phillips #3 de 12 pulg de largo</t>
  </si>
  <si>
    <t>5 Destornillador plano #1</t>
  </si>
  <si>
    <t>5 Destornillador plano #2</t>
  </si>
  <si>
    <t>10 Tenazas de corte de cable # 8</t>
  </si>
  <si>
    <t>UDEM-36920</t>
  </si>
  <si>
    <t>UDEM-009-2013</t>
  </si>
  <si>
    <t>compra de accesorios varios para trabajos de reparacion de conexiones a nivel local y nacional</t>
  </si>
  <si>
    <t>Elementos de Ferretería</t>
  </si>
  <si>
    <t>UDEM-36930</t>
  </si>
  <si>
    <t>UDEM-007-2013</t>
  </si>
  <si>
    <t>23-001       23-003       23-004       23-005       23-006</t>
  </si>
  <si>
    <t>UDEM-39200</t>
  </si>
  <si>
    <t>UDEM-002-2013</t>
  </si>
  <si>
    <t>15 cajas de boligrafos color negro</t>
  </si>
  <si>
    <t>15 cajas de boligrafos color azul</t>
  </si>
  <si>
    <t>25 pegamentos de barra</t>
  </si>
  <si>
    <t>25 cajas variadas de clips grandes, medianos y pequeños</t>
  </si>
  <si>
    <t>10 perforadoras</t>
  </si>
  <si>
    <t>10 engrapadoras</t>
  </si>
  <si>
    <t>10 uñas para sacar grapas</t>
  </si>
  <si>
    <t>Compra de articulos varios y otros</t>
  </si>
  <si>
    <t>Utiles y Materiales Eléctricos</t>
  </si>
  <si>
    <t>UDEM-39300</t>
  </si>
  <si>
    <t>UDEM-006-2013</t>
  </si>
  <si>
    <t>25 Rollos de cinta aislante</t>
  </si>
  <si>
    <t>10 cajas de Lamparas Flourecentes</t>
  </si>
  <si>
    <t>10 Rollos de estaño 60/40 de 1/16 o menor</t>
  </si>
  <si>
    <t>5 Pastas fundente para soldar estaño</t>
  </si>
  <si>
    <t>Otros Repuestos y Accesorios</t>
  </si>
  <si>
    <t>UDEM-39600</t>
  </si>
  <si>
    <t>UDEM-003-2013</t>
  </si>
  <si>
    <t>Modulos de Memoria para Servidores Blade</t>
  </si>
  <si>
    <t>discos de 300gb para SAN EVA 4000</t>
  </si>
  <si>
    <t>50 Cintas Magneticas para respaldo LTO-3</t>
  </si>
  <si>
    <t>25 Modulos de Memoria DDR2 de 4Gb</t>
  </si>
  <si>
    <t>25 Modulos de Memoria DDR2 de 2Gb</t>
  </si>
  <si>
    <t>5000 Jack Hembra RJ-45</t>
  </si>
  <si>
    <t>75 Auriculares con Microfono para PC</t>
  </si>
  <si>
    <t>50 memorias USB de 16 GB para respaldos</t>
  </si>
  <si>
    <t>3 Discos Duros externos para respaldos de 1 TB</t>
  </si>
  <si>
    <t>Tarjetas Inalambricas USB</t>
  </si>
  <si>
    <t>Equipos para Computación</t>
  </si>
  <si>
    <t>23-001                         23-003                23-005               23-006</t>
  </si>
  <si>
    <t>UDEM-42600</t>
  </si>
  <si>
    <t>25 Disco Duro Externo(USB) para Respaldo</t>
  </si>
  <si>
    <t>15 Puertos GBIC para Switches SAN</t>
  </si>
  <si>
    <t>4 Computadoras Portatil para Administracion remota de BCP</t>
  </si>
  <si>
    <t>Discos y Otras Unidades de Sonido</t>
  </si>
  <si>
    <t>23-005</t>
  </si>
  <si>
    <t>UDEM-43200</t>
  </si>
  <si>
    <t>2 parlantes para capacitaciones</t>
  </si>
  <si>
    <t>1 microfono para capacitaciones</t>
  </si>
  <si>
    <t>1 consola de control de sonido</t>
  </si>
  <si>
    <t>UDEM-42510</t>
  </si>
  <si>
    <t>10 Tarjetas Interfaz de Voz  Cisco -VIC2 - 4FXO</t>
  </si>
  <si>
    <t>4 Modulo de Tarjetas Interfaz de Voz Cisco - NM -HD - 2VE</t>
  </si>
  <si>
    <t>1 Controlador Cisco 526 Wireless Express Mobility Controller</t>
  </si>
  <si>
    <t>5 Access Point AIR-AP-521G-A -K9</t>
  </si>
  <si>
    <t>1 Licitación para Interconexion de UE´s</t>
  </si>
  <si>
    <t>Aplicaciones Informáticas</t>
  </si>
  <si>
    <t>UDEM-45100</t>
  </si>
  <si>
    <t>Spotlight (Adminitracion de Directorio Activo)</t>
  </si>
  <si>
    <t>Certificado Digital para Correo y Mensajero</t>
  </si>
  <si>
    <t>Adobe profesional 9</t>
  </si>
  <si>
    <t>09 DE DICIEMBRE DE 2015</t>
  </si>
  <si>
    <t>DAVID ALEJANDRO MARTINEZ</t>
  </si>
  <si>
    <t>UNIDAD DE MODERNIZACION PROYECTO SAMI</t>
  </si>
  <si>
    <r>
      <t xml:space="preserve">Categoría: </t>
    </r>
    <r>
      <rPr>
        <i/>
        <sz val="10"/>
        <rFont val="Arial"/>
        <family val="2"/>
      </rPr>
      <t>[Bienes, Obras o Servicios diferentes a las Consultorías]</t>
    </r>
  </si>
  <si>
    <t>Energia Electrica</t>
  </si>
  <si>
    <t>23-008</t>
  </si>
  <si>
    <t>UDEM-21100</t>
  </si>
  <si>
    <t>SAMI-XXX-2015</t>
  </si>
  <si>
    <t>Pagos mensual por consumo en oficinas del Proyecto</t>
  </si>
  <si>
    <t>Telefonnia Fija</t>
  </si>
  <si>
    <t>UDEM-21420</t>
  </si>
  <si>
    <t xml:space="preserve">Pago mensual por consumo de servicio </t>
  </si>
  <si>
    <t>Otros servicios basicos</t>
  </si>
  <si>
    <t>UDEM-21490</t>
  </si>
  <si>
    <t>Servicios profesionales</t>
  </si>
  <si>
    <t>Alquiler de Edificios</t>
  </si>
  <si>
    <t>recontratacion</t>
  </si>
  <si>
    <t>UDEM-22100</t>
  </si>
  <si>
    <t>Pago mensual por alquiler de local</t>
  </si>
  <si>
    <t>Mantenimiento de edificios</t>
  </si>
  <si>
    <t>UDEM-23100</t>
  </si>
  <si>
    <t>Reparaciones menores</t>
  </si>
  <si>
    <t>Mantenimiento y Reparacion de Equipo</t>
  </si>
  <si>
    <t>UDEM-23200</t>
  </si>
  <si>
    <t>Mantenimiento flota de vehiculos</t>
  </si>
  <si>
    <t>Mantenimiento y Reparacion de Equipo y Maquinaria</t>
  </si>
  <si>
    <t>UDEM-23310</t>
  </si>
  <si>
    <t>Reparacion de impresoras</t>
  </si>
  <si>
    <t>Mantenimiento aires acondicionados</t>
  </si>
  <si>
    <t>Reparacion fotoopiadoras</t>
  </si>
  <si>
    <t>Limpieza, aseo y fmuigacion</t>
  </si>
  <si>
    <t>UDEM-23500</t>
  </si>
  <si>
    <t>fumigacion instalaciones</t>
  </si>
  <si>
    <t>Servicio de Informatica</t>
  </si>
  <si>
    <t>Contratacion servicio de consultorias</t>
  </si>
  <si>
    <t>Servicio de Imprenta</t>
  </si>
  <si>
    <t>UDEM-25300</t>
  </si>
  <si>
    <t xml:space="preserve">Impresión de documentos generados </t>
  </si>
  <si>
    <t>Pirmas y Seguros</t>
  </si>
  <si>
    <t>UDEM-25400</t>
  </si>
  <si>
    <t>Pago seguro de 6 vehiclos</t>
  </si>
  <si>
    <t>Servicio de Internet</t>
  </si>
  <si>
    <t>UDEM-25700</t>
  </si>
  <si>
    <t>Pago mensual por servicio</t>
  </si>
  <si>
    <t>Tasas</t>
  </si>
  <si>
    <t>UDEM-27210</t>
  </si>
  <si>
    <t>Ceremonial y Protocolo</t>
  </si>
  <si>
    <t>UDEM-29100</t>
  </si>
  <si>
    <t>Realizacion de evento</t>
  </si>
  <si>
    <t>Botellos de agua 500</t>
  </si>
  <si>
    <t>Comestibles varios 300</t>
  </si>
  <si>
    <t>Plasticos varios 150</t>
  </si>
  <si>
    <t>Papel bond tamaño carta 350 resmas</t>
  </si>
  <si>
    <t>Papel bond tamaño oficio 130 resmas</t>
  </si>
  <si>
    <t>Impresión de documentos</t>
  </si>
  <si>
    <t>UDEM-33400</t>
  </si>
  <si>
    <t>Opalinas</t>
  </si>
  <si>
    <t>Folder tamaño carta  500  unidades</t>
  </si>
  <si>
    <t>Folder tamaño legal 300 unidades</t>
  </si>
  <si>
    <t>Llantas</t>
  </si>
  <si>
    <t>UDEM-34400</t>
  </si>
  <si>
    <t>Compra de 10 llantas para vehiculos</t>
  </si>
  <si>
    <t>Diesel</t>
  </si>
  <si>
    <t>UDEM-35620</t>
  </si>
  <si>
    <t>UDEM-39100</t>
  </si>
  <si>
    <t>Material de limpieza</t>
  </si>
  <si>
    <t>Archivadores tamaño carta  65 resmas</t>
  </si>
  <si>
    <t>Archivadores tamaño legal 65 resmas</t>
  </si>
  <si>
    <t>Borrador para grafito 50</t>
  </si>
  <si>
    <t>Borrador para pizarra 20</t>
  </si>
  <si>
    <t>Caratulas 400</t>
  </si>
  <si>
    <t>Carpetas de colores 300</t>
  </si>
  <si>
    <t>clips 30</t>
  </si>
  <si>
    <t>CD-R 150</t>
  </si>
  <si>
    <t>corrector 50</t>
  </si>
  <si>
    <t xml:space="preserve">Cuaderno unico 100 </t>
  </si>
  <si>
    <t>DVD gravables 50</t>
  </si>
  <si>
    <t>Etiquetas adhesivas 200</t>
  </si>
  <si>
    <t>Folder tamaño carta  150 resmas</t>
  </si>
  <si>
    <t>Folder tamaño legal 150 resmas</t>
  </si>
  <si>
    <t>Lapices 150</t>
  </si>
  <si>
    <t>Marcadores para pizarra 50</t>
  </si>
  <si>
    <t>Prensa papel 60</t>
  </si>
  <si>
    <t>Reglas 40</t>
  </si>
  <si>
    <t>Sobres manila 40</t>
  </si>
  <si>
    <t>Utiles y materiales electricos</t>
  </si>
  <si>
    <t>lamparas, tubos fluorescentes</t>
  </si>
  <si>
    <t>Compra repuesto de vehiculos</t>
  </si>
  <si>
    <t>Compra tintas para impresras</t>
  </si>
  <si>
    <t>Meubles varios de oficina</t>
  </si>
  <si>
    <t>UDEM-42110</t>
  </si>
  <si>
    <t>Equipos varios de oficina</t>
  </si>
  <si>
    <t>UDEM-42120</t>
  </si>
  <si>
    <t>UDEM-42140</t>
  </si>
  <si>
    <t>Oasis</t>
  </si>
  <si>
    <t>Cafetera</t>
  </si>
  <si>
    <t>Equipo de comunicación y señalamiento</t>
  </si>
  <si>
    <t>Equipos para computacion</t>
  </si>
  <si>
    <t>Mueblres y equipo educacional</t>
  </si>
  <si>
    <t>UDEM-42710</t>
  </si>
  <si>
    <t>SAMI-XXX-2013</t>
  </si>
  <si>
    <t>DIRECCION Y COORDINACION SUPERIOR</t>
  </si>
  <si>
    <t>01-001</t>
  </si>
  <si>
    <t>DCS-31100</t>
  </si>
  <si>
    <t>DSC-01-2014</t>
  </si>
  <si>
    <t>AGUA EMBOTELLADA 500ml.</t>
  </si>
  <si>
    <t>AZUCAR DIETA</t>
  </si>
  <si>
    <t>AZUCAR NORMAL 4 LBS</t>
  </si>
  <si>
    <t>BOLSA DE CAFÉ (1 X 16)</t>
  </si>
  <si>
    <t>CAFÉ MOLIDO</t>
  </si>
  <si>
    <t>GALLETA</t>
  </si>
  <si>
    <t>Te Lipton Lata 6LB 4.5 onz (2.85 kg).</t>
  </si>
  <si>
    <t>Te de Flores de Manzanilla McaMCORMICK Peso Neto 100G (Caja de 100 Bolsitas).</t>
  </si>
  <si>
    <t>NACATAMALES</t>
  </si>
  <si>
    <t>TORREJAS</t>
  </si>
  <si>
    <t>ROMPOPO</t>
  </si>
  <si>
    <t>COMIDA BUFFET (ALMUERZOS)</t>
  </si>
  <si>
    <t>BOQUITAS</t>
  </si>
  <si>
    <t>REFRESCOS 3 LTS</t>
  </si>
  <si>
    <t xml:space="preserve">HIELO </t>
  </si>
  <si>
    <t>REFRESCOS  500ML</t>
  </si>
  <si>
    <t>AGUA ELECTROPURA</t>
  </si>
  <si>
    <t>DSC-31100</t>
  </si>
  <si>
    <t>Madera, Corcho y sus Manufacturas</t>
  </si>
  <si>
    <t>DCS-31500</t>
  </si>
  <si>
    <t>PRODUCTOS VARIOS DE MADERA Y CORCHO</t>
  </si>
  <si>
    <t>DCS-32100</t>
  </si>
  <si>
    <t>TELA PARA COCINA</t>
  </si>
  <si>
    <t>FRANELA</t>
  </si>
  <si>
    <t>DCS-32200</t>
  </si>
  <si>
    <t>Confecciones Textiles Varias</t>
  </si>
  <si>
    <t>Prendas de Vestir</t>
  </si>
  <si>
    <t>DCS-32310</t>
  </si>
  <si>
    <t>Pantalon Confeccionado a la Medida en tela Lamina Inglesa, Color Azul Marino</t>
  </si>
  <si>
    <t>Guayaberas Miller Manga Corta/Larga Color Lila y/o Gris Tallas de S al XL.</t>
  </si>
  <si>
    <t>Camisas Estilo Polo,Mca. Miller con escudo bordado.</t>
  </si>
  <si>
    <t>Corbatas Azul Marino.</t>
  </si>
  <si>
    <t>Camisas color Beige Manga Corta. Mca. Miller y Leyenda Bordada de la sefin.</t>
  </si>
  <si>
    <t>Camisas Color Gris Claro Manga larga en tela oxpord Mca. Miller bordado.</t>
  </si>
  <si>
    <t>Calzado</t>
  </si>
  <si>
    <t>DCS-32400</t>
  </si>
  <si>
    <t>Zapatos (Varios)</t>
  </si>
  <si>
    <t>Catalago</t>
  </si>
  <si>
    <t>DCS-33100</t>
  </si>
  <si>
    <t>Papel Bond Tamaño Legal para fotocopiadora de Inyeccion.</t>
  </si>
  <si>
    <t xml:space="preserve">Papel Bond Tamaño Carta para fotocopiadora de Inyeccion </t>
  </si>
  <si>
    <t>Papel bond Tamaño Oficio Para Fotocopiadora de Inyeccion.</t>
  </si>
  <si>
    <t>Papel para Computacion</t>
  </si>
  <si>
    <t>DCS-33200</t>
  </si>
  <si>
    <t xml:space="preserve">PAPEL DE FORMA CONTINUA 9.5x11, 2 PARTES PAPEL CARBON, CAJA DE 1000 HOJAS. FORMULARIOS ESTANDAR </t>
  </si>
  <si>
    <t>DCS-33300</t>
  </si>
  <si>
    <t>Bolsas Manila Tamaño Carta Membretados B/N (Según Muestra)</t>
  </si>
  <si>
    <t>Bolsas Manilas Tamaño Oficio Membretados B/N (Según Muestra)</t>
  </si>
  <si>
    <t>Bolsas Manilas Tamaño Legal Membretados B/N (Según Muestra)</t>
  </si>
  <si>
    <t>Empaste de Libros Forro Negro Letras Doradas Según Muestra.</t>
  </si>
  <si>
    <t>Talonarios Orden de Combustible Impresos en Papel Bond B-20,Tamaño 8.5x5.5 c</t>
  </si>
  <si>
    <t xml:space="preserve">Talonarios de Requisicion para Materiales con una Copia, Numeracio No.0001 </t>
  </si>
  <si>
    <t>Talonario de pase de vehiculos (Según Muestra).</t>
  </si>
  <si>
    <t>Talonario de Formulario de impresión de copias, Impresos en Papel Quimico</t>
  </si>
  <si>
    <t>Fichas de Control de Cardex Tamaño Oficio, Según muestra</t>
  </si>
  <si>
    <t>Sobres Membretados Blanco y Negro Tamaño Oficio (Segun Muestra).</t>
  </si>
  <si>
    <t>Sobres Membretados Tamaño Carta (Según Muesta)</t>
  </si>
  <si>
    <t>Tarjetas de Presentacion (según Muestra)</t>
  </si>
  <si>
    <t>Banner, Lona Vinilica , Tamaño, 30x70,Araña Incluida</t>
  </si>
  <si>
    <t>Productos de Papel y Carton</t>
  </si>
  <si>
    <t>DCS-33400</t>
  </si>
  <si>
    <t>Cartulina lino blanca T/C Acosmart (Paq de 100 unds)</t>
  </si>
  <si>
    <t>Sobres Blancos Tamaño Oficio  (500 Unidades x Caja)</t>
  </si>
  <si>
    <t>Papel Higienico Scott, 1000 hojas (4 Unidades x Rollo)</t>
  </si>
  <si>
    <t>Papel Scott Toalla Mano (175 Unidades x Rollo)</t>
  </si>
  <si>
    <t>Servilletas SCOTT Verde ( 100 Unidades x Paquete )</t>
  </si>
  <si>
    <t>Caratulas para Empaste Tamaño Oficio</t>
  </si>
  <si>
    <t>Papel Toalla KIRKLAND 80 Hojas.</t>
  </si>
  <si>
    <t xml:space="preserve">Caratulas para Empaste Tamaño Carta </t>
  </si>
  <si>
    <t>Folder Tamaño Oficio (100 Unidades x Resma)</t>
  </si>
  <si>
    <t>Folder Tamaño Carta, Color amarillo (100 Unidades x Resma)</t>
  </si>
  <si>
    <t>Servilleta Grande 500 Unds de 32.5x23.5 cm</t>
  </si>
  <si>
    <t>Folder de Costilla Trasparente (10 Unidades x Paquete)</t>
  </si>
  <si>
    <t>Cajas de Carton para Archivar Tamaño Oficio.</t>
  </si>
  <si>
    <t>Filmina o Acetatos, Tamaño Carta ( 100 Unidades x Caja)</t>
  </si>
  <si>
    <t>Folder de Varios Colores Tamaño Carta (100 Unidades x Caja)</t>
  </si>
  <si>
    <t>Separadores de hojas Iris, Tamaño Carta, (Paq  8 unds c/u)</t>
  </si>
  <si>
    <t>Puñuelo KLEENEX Classic, Triple Hoja, 20.5x20.5 cm (Caja de 100 Pañuelos).</t>
  </si>
  <si>
    <t>Pendaflex Tamaño Carta (Caja de 100 Unidades)</t>
  </si>
  <si>
    <t>Pendaflex Tamaño Oficio (Caja de 100 Unidades)</t>
  </si>
  <si>
    <t>Libros, Revistas y Periodicos</t>
  </si>
  <si>
    <t>DCS-33500</t>
  </si>
  <si>
    <t>Suscripcion de (1) Ejemplares de Diario el Heraldo</t>
  </si>
  <si>
    <t>Suscripcion de (1) Ejemplar de Diario Tiempo</t>
  </si>
  <si>
    <t>Suscripcion de (1) Ejemplar de Diario La Prensa</t>
  </si>
  <si>
    <t>Suscripcion de (1) Ejemplar de Diario La Tribuna</t>
  </si>
  <si>
    <t>Suscripcion Digital Diario Oficial La Gaceta (Fisica)</t>
  </si>
  <si>
    <t>Suscripcion Diario Oficial La Gaceta (Fisica)</t>
  </si>
  <si>
    <t>Textos de Enseñanza</t>
  </si>
  <si>
    <t>DCS-33600</t>
  </si>
  <si>
    <t>Libros de Enseñanza Varios</t>
  </si>
  <si>
    <t>Especies Timbradas y Valores</t>
  </si>
  <si>
    <t>DCS-33700</t>
  </si>
  <si>
    <t>Certificados de Autenticas</t>
  </si>
  <si>
    <t>Articulos de Caucho</t>
  </si>
  <si>
    <t>DCS-34300</t>
  </si>
  <si>
    <t>Articulos de Caucho (Varios)</t>
  </si>
  <si>
    <t>Llantas y Camaras de Aire</t>
  </si>
  <si>
    <t>DCS-34400</t>
  </si>
  <si>
    <t>Llanta Mca.Good Year, 8 Lonas, 205/75 R16 (Para Vehiculo Mazda 4x4,)</t>
  </si>
  <si>
    <t>Llanta # 205R14, H(Para Vehiculo Mazda 4x2)(6 Vehiculos asignados al Pool)</t>
  </si>
  <si>
    <t>Llanta  Trasera 410-18 para Motocicleta</t>
  </si>
  <si>
    <t>Llanta Delantera 275-18 ER-131-1 Drook para motocilcleta</t>
  </si>
  <si>
    <t>Neumaticos Delanteros 2.78-18 para Motocicleta</t>
  </si>
  <si>
    <t>Neumaticos Traseros 90/90-18 Para Motocilceta</t>
  </si>
  <si>
    <t>Llanta # 195 R15 106/104R Para Busito Hiace (2 Vehiculos asignados al pool).</t>
  </si>
  <si>
    <t>Llanta # 225/75 R16  de 8 Lonas para vehiculo Mitsubishi sportero y Nissan Frontier.</t>
  </si>
  <si>
    <t>Llanta # 265/65 R17 de 8 Lonas (Para Vehiculo Nissan Patrol)</t>
  </si>
  <si>
    <t>Llanta # 265/65 R17 1 (Para Vehiculo Toyota Prado).</t>
  </si>
  <si>
    <t>DCS-35100</t>
  </si>
  <si>
    <t>Recarga de Extintor: PQS 10LBS ABC. (10 UNDS)</t>
  </si>
  <si>
    <t>Recarga de Extintor: PQS 15LBS ABC (2 UNDS)</t>
  </si>
  <si>
    <t>Recarga de Extintor: PQS 20LBS ABC. (12 UNDS)</t>
  </si>
  <si>
    <t>Recarga de Extintor: CO2 10LBS BC (2 UNDS)</t>
  </si>
  <si>
    <t>Recarga de Extintor: CO2 15LBS BC. (5 UNDS)</t>
  </si>
  <si>
    <t>Recarga de Extintor: CO2 30LBS BC (3 UNDS)</t>
  </si>
  <si>
    <t>Productos Farmaceuticos  y Medicinales Varios</t>
  </si>
  <si>
    <t>DCS-35210</t>
  </si>
  <si>
    <t>Productos Farmaceuticos Varios</t>
  </si>
  <si>
    <t>Insecticidas Fumigantes y Otros</t>
  </si>
  <si>
    <t>DCS-35400</t>
  </si>
  <si>
    <t>Insecticidas Varios</t>
  </si>
  <si>
    <t>Tintas Pinturas y Colorantes</t>
  </si>
  <si>
    <t>DCS-35500</t>
  </si>
  <si>
    <t>Pintura de Aceite</t>
  </si>
  <si>
    <t>Pintura Para Trafico Amarillo.</t>
  </si>
  <si>
    <t>Pintura Trafico TIP II Negro.</t>
  </si>
  <si>
    <t>Gasolina</t>
  </si>
  <si>
    <t>DCS-35610</t>
  </si>
  <si>
    <t>gasolina</t>
  </si>
  <si>
    <t>DCS-35620</t>
  </si>
  <si>
    <t>Aceites y Grasas Lubricantes</t>
  </si>
  <si>
    <t>DCS-35650</t>
  </si>
  <si>
    <t>Grasa Texaco # 2 (Quinto)</t>
  </si>
  <si>
    <t>limpiador S11010/10010 10-Onz Almorall</t>
  </si>
  <si>
    <t>Pasta T223 10-Onz Turtle Wax C/Esponja</t>
  </si>
  <si>
    <t>Liquido de Frenos</t>
  </si>
  <si>
    <t>Aceite Valvoline 15W40</t>
  </si>
  <si>
    <t>Aceite de Transmicion 90</t>
  </si>
  <si>
    <t xml:space="preserve">Aceite 20W50 </t>
  </si>
  <si>
    <t>Agua Destilada</t>
  </si>
  <si>
    <t>Aceite Penetrante</t>
  </si>
  <si>
    <t>Aceite Hidraulico de 1/4</t>
  </si>
  <si>
    <t>Coolant</t>
  </si>
  <si>
    <t>DCS-35800</t>
  </si>
  <si>
    <t>Cono Plastico P/Trafico Naranja 28" SC-28"</t>
  </si>
  <si>
    <t>Bolsas Plasticas 5x11</t>
  </si>
  <si>
    <t>Dispensador de Jabon</t>
  </si>
  <si>
    <t>Alfombras para Vehiculos</t>
  </si>
  <si>
    <t>Productos Plasticos Varios</t>
  </si>
  <si>
    <t>DCS-35920</t>
  </si>
  <si>
    <t>Productos Fotoquimicos Varios</t>
  </si>
  <si>
    <t>Productos Quimicos de Uso Personal</t>
  </si>
  <si>
    <t>DCS-35930</t>
  </si>
  <si>
    <t>Productos Quimicos de Uso Personal Varios</t>
  </si>
  <si>
    <t>Productos Ferrosos</t>
  </si>
  <si>
    <t>DCS-36100</t>
  </si>
  <si>
    <t>Productos Ferrosos Varios</t>
  </si>
  <si>
    <t>DCS-36300</t>
  </si>
  <si>
    <t>Estructuras Metalicas Varias</t>
  </si>
  <si>
    <t>DCS-36400</t>
  </si>
  <si>
    <t>Herramientas Varias</t>
  </si>
  <si>
    <t>Material de Guerra y Seguridad</t>
  </si>
  <si>
    <t>DCS-36500</t>
  </si>
  <si>
    <t>Mun.FC.9MM 124 GR. FMJ AGUILA</t>
  </si>
  <si>
    <t>DCS-36920</t>
  </si>
  <si>
    <t>Llavines para Escritorios</t>
  </si>
  <si>
    <t>DCS-36930</t>
  </si>
  <si>
    <t>Brocha de 4".</t>
  </si>
  <si>
    <t>Brocha de 2".</t>
  </si>
  <si>
    <t xml:space="preserve">Brazo Cierrapuerta 185-LB MCA.STANLEY </t>
  </si>
  <si>
    <t>LLave Dobles Para Lavamanos</t>
  </si>
  <si>
    <t>Cinta Tapagotera 80520433SW 4x33.33"</t>
  </si>
  <si>
    <t>Fluxometro</t>
  </si>
  <si>
    <t>DCS-37200</t>
  </si>
  <si>
    <t>Accesorios Varios</t>
  </si>
  <si>
    <t>DCS-37300</t>
  </si>
  <si>
    <t>Productos Varios de Loza y Porcelana</t>
  </si>
  <si>
    <t>Productos de Cemento, Asbesto y lleso</t>
  </si>
  <si>
    <t>DCS-37400</t>
  </si>
  <si>
    <t>Lamina yeso para cielo Falso</t>
  </si>
  <si>
    <t>DCS-37500</t>
  </si>
  <si>
    <t>Cemento Gris o Blanco (7 Bolsas)</t>
  </si>
  <si>
    <t>Cemento Gris o Blanco (6 Bolsas)</t>
  </si>
  <si>
    <t>Piedra, Arcilla y Arena</t>
  </si>
  <si>
    <t>DCS-38400</t>
  </si>
  <si>
    <t xml:space="preserve">Arena 1 Mts </t>
  </si>
  <si>
    <t>Arenilla 3 Bolsas</t>
  </si>
  <si>
    <t xml:space="preserve">Graba 0.5 Mts </t>
  </si>
  <si>
    <t>Elementos de Limpieza y Aseo Personal</t>
  </si>
  <si>
    <t>DCS-39100</t>
  </si>
  <si>
    <t>Jabon Gel Olimpo 460 Grs.</t>
  </si>
  <si>
    <t>Jabon Liquido Dial</t>
  </si>
  <si>
    <t>Desodorante Grande 400 ml.</t>
  </si>
  <si>
    <t>Escobas</t>
  </si>
  <si>
    <t>Basurero Plastico</t>
  </si>
  <si>
    <t>Paste verde Scotch Brite Verde 6*4.</t>
  </si>
  <si>
    <t>Cloro Magia Blanca 1 GL.*****EXE</t>
  </si>
  <si>
    <t>Jabon Xtra Verde 300g.</t>
  </si>
  <si>
    <t>Guantes de Hule.</t>
  </si>
  <si>
    <t>Desifectante de Pino 1 Galon.</t>
  </si>
  <si>
    <t>Mechas P/Trapeador Himesa # 20</t>
  </si>
  <si>
    <t>Bolsa Centinel Plast. Grande (9 Unidades x Paquete)</t>
  </si>
  <si>
    <t>Crema LavaPlatos Axion 425 GR.</t>
  </si>
  <si>
    <t>Desodorante para Vehiculos de 400 ml</t>
  </si>
  <si>
    <t>Robin para Pulir Vehiculo</t>
  </si>
  <si>
    <t>Detergente XEDEX 1.5K C/LIMON</t>
  </si>
  <si>
    <t>Limpiador Shampoo 25464 64-Onz Almorall</t>
  </si>
  <si>
    <t>Utiles de Escritorio Oficina y enzeñanza</t>
  </si>
  <si>
    <t>DCS-39200</t>
  </si>
  <si>
    <t>Masking-Tape de 3/4</t>
  </si>
  <si>
    <t>Tape Transparente de 3/4 x 36 Yardas</t>
  </si>
  <si>
    <t>Tape Transparente de 3/4 x 72Yardas</t>
  </si>
  <si>
    <t>Lapiz Tinta Negro *******EXE</t>
  </si>
  <si>
    <t>Lapiz Tinta Azul *******EXE</t>
  </si>
  <si>
    <t>Lapiz Tinta Rojo *******EXE</t>
  </si>
  <si>
    <t>Marcador para Pizarra Formica Varios Colores</t>
  </si>
  <si>
    <t>Resaltador Fluorescente Punta Fina Varios Colores.</t>
  </si>
  <si>
    <t>Resaltador Fluorescente Punta Gruesa Varios Colores.</t>
  </si>
  <si>
    <t>Marcador Gold para inventario Color Plateado.</t>
  </si>
  <si>
    <t xml:space="preserve">Marcador Permanente Grueso Color </t>
  </si>
  <si>
    <t>Tachuelas (Push Pin).</t>
  </si>
  <si>
    <t>Grapadora Modelo de Escritorio Modelo 444.</t>
  </si>
  <si>
    <t>Grapas STANDARD ACOSMART 26/6 (5000 UNIDADES)</t>
  </si>
  <si>
    <t>Engrapadora Grande Tipo Industrial (Cpacidad para 100 hojas)</t>
  </si>
  <si>
    <t xml:space="preserve">MaskinTape de 1/2 </t>
  </si>
  <si>
    <t>Folder de Costilla Transparente de (Paq de 12 unds) (Según Muestra)</t>
  </si>
  <si>
    <t>Cuadernos Unicos Tamaño Oficio de 400 Pag.*******EXE</t>
  </si>
  <si>
    <t>Calculadora Canon WS-1400H 14 Dig Bat</t>
  </si>
  <si>
    <t>Anillos Plastico para Encuadernar de 1/2" , Color Negro(Caja de 100 unds)</t>
  </si>
  <si>
    <t>Lapiz Grafito .(12 Unidades x Caja)*******EXE</t>
  </si>
  <si>
    <t>Tijeras # 8 .</t>
  </si>
  <si>
    <t xml:space="preserve">Clips # 33 MM </t>
  </si>
  <si>
    <t xml:space="preserve">Estuches de Minas 0.05 </t>
  </si>
  <si>
    <t>Reglas de Metal Grandes de 12".</t>
  </si>
  <si>
    <t>Perforadora de 8CM Entre Taladros Pequeñas Lily.</t>
  </si>
  <si>
    <t>Fastener # 8 (50 Unidades x Caja)</t>
  </si>
  <si>
    <t>Lapiz Portaminas 0.05( 12 Unidades x Caja).</t>
  </si>
  <si>
    <t>Separadores de Hoja Iris T/Carta ( 8 Unidades x Paquete)</t>
  </si>
  <si>
    <t>Base para Tape Pequeño.</t>
  </si>
  <si>
    <t>Hules Delgados # 33 .</t>
  </si>
  <si>
    <t>Borrador para Pizarra.</t>
  </si>
  <si>
    <t>Almohadilla Para Sello.</t>
  </si>
  <si>
    <t>Tinta para Almohadilla .</t>
  </si>
  <si>
    <t xml:space="preserve">Sello Seco </t>
  </si>
  <si>
    <t>Silicon de 12" Delgada (100 Unidades x Caja).</t>
  </si>
  <si>
    <t>Foliador Automatico Mca. ACME</t>
  </si>
  <si>
    <t>Paquetes de Indicadores de Firma 5 Colores.</t>
  </si>
  <si>
    <t>Caratulas Tamaño Carta ( Blanco,Azul Celeste,Beige,Gris Claro,Amarillo)</t>
  </si>
  <si>
    <t>Caratulas Transparente Tamaño Carta (Filmina).</t>
  </si>
  <si>
    <t xml:space="preserve">Archivador Mca. Leitz tamaño Oficio </t>
  </si>
  <si>
    <t>Prensa Papel de 2"</t>
  </si>
  <si>
    <t>Prensa Papel de 1"</t>
  </si>
  <si>
    <t>Prensa Papeles de 1/2.</t>
  </si>
  <si>
    <t>Prensa Papeles de 3/4.</t>
  </si>
  <si>
    <t>Binders clips de 41 mm 1 5/8 (12x1).</t>
  </si>
  <si>
    <t>Binders clips de 32 mm 1 1/4 (12x1).</t>
  </si>
  <si>
    <t>Binders clips de 25 mm 1 (12x1)</t>
  </si>
  <si>
    <t>Binders clips de 15 mm 1/2 (12x1)</t>
  </si>
  <si>
    <t xml:space="preserve">Perforadora de Tres Agujeros </t>
  </si>
  <si>
    <t>Perforadora de Dos Agujeros</t>
  </si>
  <si>
    <t>Sacagrapas (Uña Quitagrapas)</t>
  </si>
  <si>
    <t>Calculadora de 12 Dijitos Mca. WEX 6002.</t>
  </si>
  <si>
    <t>Libretas Block Rayado con Caratula *******EXE</t>
  </si>
  <si>
    <t>Libretas de Taquigrafia*********EXE</t>
  </si>
  <si>
    <t>Post-it 1 1/2x2"</t>
  </si>
  <si>
    <t>Post-it 3x3.</t>
  </si>
  <si>
    <t>Postip 3x5.</t>
  </si>
  <si>
    <t>Post-it 2x3.</t>
  </si>
  <si>
    <t>Pegamento en Barra 40 Gramos.</t>
  </si>
  <si>
    <t>Sacapuntas Metalicos Para Lapiz Carbon.********exe</t>
  </si>
  <si>
    <t>Glicerina 42g (1.5oz)</t>
  </si>
  <si>
    <t>Bolsas Plasticas con Cordon Tamaño Oficio (TIPO FOLDER)</t>
  </si>
  <si>
    <t>Borrador de Goma</t>
  </si>
  <si>
    <t>Sello Circular (Automatico)</t>
  </si>
  <si>
    <t>Sello Circular (Mango de Madera)</t>
  </si>
  <si>
    <t>Sello Rectangular (Mango de Madera)</t>
  </si>
  <si>
    <t>Carpetas Plasticas Transparentes  Tamaño Carta</t>
  </si>
  <si>
    <t>Carpetas Plasticas Transparentes  Tamaño Oficio</t>
  </si>
  <si>
    <t>Corrector Liquido en Bote (Cont.Neto.20ml)</t>
  </si>
  <si>
    <t>39300</t>
  </si>
  <si>
    <t>Fuente de Poder 12V 500MA</t>
  </si>
  <si>
    <t>Fuente de Poder de 16 Camaras 10 amp</t>
  </si>
  <si>
    <t xml:space="preserve">Cable 22x2 para Alarma Rollo de 1000 Pies </t>
  </si>
  <si>
    <t>Fuente de poder y respaldo para grabadores y camaras</t>
  </si>
  <si>
    <t>Contacto 78V Marfil C.R.Doble Polariz.Sup</t>
  </si>
  <si>
    <t>Balastros Electr 2x32 Rel-2P32-SC</t>
  </si>
  <si>
    <t>Candelas de 32w Luz Dia</t>
  </si>
  <si>
    <t xml:space="preserve">Pilas Cuadradas de 9 Voltios </t>
  </si>
  <si>
    <t>Convertidor BNC a VGA</t>
  </si>
  <si>
    <t>Fuente de poder para 8 camaras 10 amperios</t>
  </si>
  <si>
    <t>Conector Balum Pasivo para par Trenzado</t>
  </si>
  <si>
    <t>Regletas de 6 Puertos (Protector de Picos)</t>
  </si>
  <si>
    <t>Cable Utp Categoria 5E para cableado de 2 Camaras.</t>
  </si>
  <si>
    <t>Cable  # 12 Triple con Forro.</t>
  </si>
  <si>
    <t>Cable Duplex # 12</t>
  </si>
  <si>
    <t>Bateria "AA"</t>
  </si>
  <si>
    <t>Bateria "AAA"</t>
  </si>
  <si>
    <t>Bateria Grande.</t>
  </si>
  <si>
    <t>Transformador de 16.5 Volt.</t>
  </si>
  <si>
    <t>Conector de Red RJ45 CAT5E TRANSP.</t>
  </si>
  <si>
    <t>Conector Hembra RJ-45 CAT6 Blanco INTEL.</t>
  </si>
  <si>
    <t>39400</t>
  </si>
  <si>
    <t>Taza Plato P/Café Blanco</t>
  </si>
  <si>
    <t>Cuchillo Cacha Negra # 8</t>
  </si>
  <si>
    <t>Plato Dynapack N-9 25 Unds</t>
  </si>
  <si>
    <t>Plato DYNAPACK # 7 ( 25 Unidades x Paquete)</t>
  </si>
  <si>
    <t>Vaso Desechable DIPSA # 8 Termico</t>
  </si>
  <si>
    <t>Vaso Plastival #12 (50 Unidades x Paquete)</t>
  </si>
  <si>
    <t>Vaso Vidrio Crisa.</t>
  </si>
  <si>
    <t>Cubiertos de acero Inoxiadable (Juego de 20 piezas)</t>
  </si>
  <si>
    <t>Tenedor Desechable ( 50 Unidades x Paquete)</t>
  </si>
  <si>
    <t>Cuchara Desechable ( 50 Unidades x Paquete)</t>
  </si>
  <si>
    <t>Cucharon sencillo de Acero Inoxidable</t>
  </si>
  <si>
    <t>Caja de Vasos conicos para Agua 1x5000</t>
  </si>
  <si>
    <t>Azucarera de Vidrio con Tapadera</t>
  </si>
  <si>
    <t>Pichel de 55 onz</t>
  </si>
  <si>
    <t>Azafate 61440/420 Rectang.Acero</t>
  </si>
  <si>
    <t>Material Medico Quirurgico Menor</t>
  </si>
  <si>
    <t>Depresores de Madera ( 100 Unidades x caja)</t>
  </si>
  <si>
    <t>Material Medico Quirurgico (Varios)</t>
  </si>
  <si>
    <t>39600</t>
  </si>
  <si>
    <t>TINTAS Y TONER</t>
  </si>
  <si>
    <t>TINTA HP CC653A</t>
  </si>
  <si>
    <t>TINTA HP CC655A (CC656A)</t>
  </si>
  <si>
    <t>TINTA HP C1823D</t>
  </si>
  <si>
    <t>TINTA HP C6578D</t>
  </si>
  <si>
    <t>TINTA HP C9385A</t>
  </si>
  <si>
    <t>TINTA HP C9386A</t>
  </si>
  <si>
    <t>TINTA HP C9387A</t>
  </si>
  <si>
    <t>TINTA HP C9388A</t>
  </si>
  <si>
    <t>TINTA HP 51645A</t>
  </si>
  <si>
    <t>TINTA HP CZ115 Magenta</t>
  </si>
  <si>
    <t xml:space="preserve">TINTA HP CZ114S Cyan </t>
  </si>
  <si>
    <t>TINTA HP CZ116S Yellow</t>
  </si>
  <si>
    <t>TINTA HP CZ113 Negro</t>
  </si>
  <si>
    <t>TONER HP CE250A</t>
  </si>
  <si>
    <t>TONER HP CE251A</t>
  </si>
  <si>
    <t>TONER HP CE252A</t>
  </si>
  <si>
    <t>TONER HP CE253A</t>
  </si>
  <si>
    <t>TONER HP CE255A</t>
  </si>
  <si>
    <t>TONER HP CE260A</t>
  </si>
  <si>
    <t>TONER HP CE261A</t>
  </si>
  <si>
    <t>TONER HP CE262A</t>
  </si>
  <si>
    <t>TONER HP CE263A</t>
  </si>
  <si>
    <t>TONER HP CE320A</t>
  </si>
  <si>
    <t>TONER HP CE321A</t>
  </si>
  <si>
    <t>TONER HP CE322A</t>
  </si>
  <si>
    <t>TONER HP CE323A</t>
  </si>
  <si>
    <t>TONER HP CE505A</t>
  </si>
  <si>
    <t>TONER HP C4092A</t>
  </si>
  <si>
    <t>TONER HP CC530A</t>
  </si>
  <si>
    <t>TONER HP CC531A</t>
  </si>
  <si>
    <t>TONER HP CC532A</t>
  </si>
  <si>
    <t>TONER HP CC533A</t>
  </si>
  <si>
    <t>TONER HP Q2613A</t>
  </si>
  <si>
    <t>TONER HP Q5942A</t>
  </si>
  <si>
    <t>TONER HP Q5949A</t>
  </si>
  <si>
    <t>TONER HP Q6000A</t>
  </si>
  <si>
    <t>TONER HP Q6001A</t>
  </si>
  <si>
    <t>TONER HP Q6003A</t>
  </si>
  <si>
    <t>TONER HP Q7551A</t>
  </si>
  <si>
    <t>TONER CANON GPR-16</t>
  </si>
  <si>
    <t>TONER CANON GPR-22</t>
  </si>
  <si>
    <t>TONER CANON GPR-34</t>
  </si>
  <si>
    <t>TONER CANON NP-6000</t>
  </si>
  <si>
    <t>TONER SHARP AR-0167</t>
  </si>
  <si>
    <t>TONER LEXMARK T650A11L</t>
  </si>
  <si>
    <t>TONER LANIER 5622</t>
  </si>
  <si>
    <t>TONER EPSON T140120</t>
  </si>
  <si>
    <t>TONER EPSON T140220</t>
  </si>
  <si>
    <t>TONER EPSON T140320</t>
  </si>
  <si>
    <t>TONER EPSON T140420</t>
  </si>
  <si>
    <t>TONER BROTHER LC61BK</t>
  </si>
  <si>
    <t>TONER BROTHER LC61Y</t>
  </si>
  <si>
    <t>TONER BROTHER LC61C</t>
  </si>
  <si>
    <t>TONER BROTHER LC61M</t>
  </si>
  <si>
    <t>TONER  XEROX WORK CENTRE 5655</t>
  </si>
  <si>
    <t>TONER XEROX WORK CENTRE 5225</t>
  </si>
  <si>
    <t>AMORTIGUADOR DELANTERO</t>
  </si>
  <si>
    <t>AMORTIGUADOR TRACERO</t>
  </si>
  <si>
    <t>BANDA DE SINCRONIZACION O DE TIEMPO</t>
  </si>
  <si>
    <t>Bandas para Aire Acondicionado</t>
  </si>
  <si>
    <t>BALANCIN DE MOTOR</t>
  </si>
  <si>
    <t>BALINERA ALTERNADOR DELANTERA</t>
  </si>
  <si>
    <t>BALINERA ALTERNADOR TRACERA</t>
  </si>
  <si>
    <t>BALINERA DE VOLANTE</t>
  </si>
  <si>
    <t>BALINERA DEL CLOUTCH</t>
  </si>
  <si>
    <t>BALINERA RUEDA DELANTERA EXTERNA (PEQUEÑA)</t>
  </si>
  <si>
    <t>BALINERA RUEDA DELANTERA INTERNA</t>
  </si>
  <si>
    <t>BALINERA RUEDA TRASERA</t>
  </si>
  <si>
    <t>BALINERA DEL TENSOR DE LA BANDA A/C</t>
  </si>
  <si>
    <t>BOMBA DE AGUA</t>
  </si>
  <si>
    <t>BOMBA AUXILIAR DEL CLOUTCH</t>
  </si>
  <si>
    <t>BOMBA PRINCIPAL DEL CLOUTCH</t>
  </si>
  <si>
    <t>BOMBA PRINCIPAL DE FRENO</t>
  </si>
  <si>
    <t>BOMBA AUXILIAR TRACERA DE FRENO</t>
  </si>
  <si>
    <t>BUJE DE BARRA ESTABILIZADORA REDONDO</t>
  </si>
  <si>
    <t>BUJE DE BARRA ESTABILIZADORA CUADRADO</t>
  </si>
  <si>
    <t>BUJE DE BARRA TENSORA</t>
  </si>
  <si>
    <t>BUJE DE RESORTE TRACERO</t>
  </si>
  <si>
    <t>BRAZO LOCO</t>
  </si>
  <si>
    <t>BRAZO PITMAN</t>
  </si>
  <si>
    <t>CRUCES DE CORDON BARRA DELANTERA</t>
  </si>
  <si>
    <t>CRUCES DE CORDON BARRA TRACERA</t>
  </si>
  <si>
    <t>DISCO DE CLOUTCH</t>
  </si>
  <si>
    <t>FAN CLOUTCH</t>
  </si>
  <si>
    <t>FILTRO DE ACEITE</t>
  </si>
  <si>
    <t>FILTRO DE AIRE</t>
  </si>
  <si>
    <t>FILTRO DE COMBUSTIBLE</t>
  </si>
  <si>
    <t>FLOTADOR DE TANQUE P/COMBUSTIBLE</t>
  </si>
  <si>
    <t>FRICCION DELANTERA P/CARRO</t>
  </si>
  <si>
    <t>FRICCION TRACERA P/CARRO</t>
  </si>
  <si>
    <t>GRIFO DE RADIADOR</t>
  </si>
  <si>
    <t>KIT CALIPER DALANTEROS</t>
  </si>
  <si>
    <t>MANGUERA INFERIOR DE RADIADOR</t>
  </si>
  <si>
    <t>MANGUERA DEPURADOR</t>
  </si>
  <si>
    <t>POLVERA P/FLECHA DELANTERA DE LLANTA</t>
  </si>
  <si>
    <t>PRENSA DE CLOUTCH</t>
  </si>
  <si>
    <t>RADIADOR</t>
  </si>
  <si>
    <t>ROTULA INFERIOR</t>
  </si>
  <si>
    <t>ROTULA SUPERIOR</t>
  </si>
  <si>
    <t>SELLO FRONTAL DE CIGÜEÑAL</t>
  </si>
  <si>
    <t>SELLO FRONTAL DE EJE DE LEVA</t>
  </si>
  <si>
    <t>SELLO BALINERA RUEDA TRACERA</t>
  </si>
  <si>
    <t>SPARRAGO PARA RUEDA</t>
  </si>
  <si>
    <t>TENSOR P/BANDA DE TIEMPO</t>
  </si>
  <si>
    <t>TERMINAL DE DIRECCION TIPO CORTO</t>
  </si>
  <si>
    <t>TERMINAL DE DIRECCION TIPO LARGO</t>
  </si>
  <si>
    <t>Tapon de Tanque de Aceite</t>
  </si>
  <si>
    <t xml:space="preserve">Soporte de Caja </t>
  </si>
  <si>
    <t>VIA P/VEHICULO</t>
  </si>
  <si>
    <t>BATERIA DE 120 AMP</t>
  </si>
  <si>
    <t>PRENSA DE CLOUTCH(PARA NISSAN PATROL 2007)</t>
  </si>
  <si>
    <t>DISCO DE CLOUTCH(PARA NISSAN PATROL 2007)</t>
  </si>
  <si>
    <t>BALINERA DE CLOUTCH(PARA NISSAN PATROL 2007)</t>
  </si>
  <si>
    <t>FRICCIONES TRASERAS (PARA NISSAN PATROL 2007)</t>
  </si>
  <si>
    <t>FRICCIONES DE EMERGENCIA (PARA PRADO 2007)</t>
  </si>
  <si>
    <t>BULBO DE ACEITE</t>
  </si>
  <si>
    <t>TERMINALES DE BATERIA</t>
  </si>
  <si>
    <t>CALENTADORES T-96</t>
  </si>
  <si>
    <t>ESCOBILLA DE PARABRISA</t>
  </si>
  <si>
    <t>Motor Alzavidrio para Puertas de Vehivulos</t>
  </si>
  <si>
    <t>Pin de Caliper</t>
  </si>
  <si>
    <t>Plaquita Metálica con Leyenda de la Institución para Reloj Fechador de Correspondencia.</t>
  </si>
  <si>
    <t>Disco metalico de años habilitado hasta el 2020</t>
  </si>
  <si>
    <t>Cinta Monocolor con Carretes</t>
  </si>
  <si>
    <t>Manos Libres para radio Motorola 450</t>
  </si>
  <si>
    <t>Oreja de Cristal (Manos Libres)</t>
  </si>
  <si>
    <t>Clips para Radio Ep450.</t>
  </si>
  <si>
    <t>Tranceptor de Video BNC Macho</t>
  </si>
  <si>
    <t>Adaptador para Camara 12 Voltios</t>
  </si>
  <si>
    <t>Tranceptor 4 Canales  de Video 4xBNC to RJ45, 4 canales pasivos</t>
  </si>
  <si>
    <t>Sirena DSC 20 W.</t>
  </si>
  <si>
    <t>Panel de 4 zonas Con Teclado LED 1555</t>
  </si>
  <si>
    <t>Conector Balum Pasivo para Par Trenzado</t>
  </si>
  <si>
    <t>Conector BNC Mascho para cable RG-6</t>
  </si>
  <si>
    <t>Conector RG59 de Rosca BNC</t>
  </si>
  <si>
    <t>Disco Duro Externo, Marca Wester Digital, Capacidad de 2TB USB Desktop.</t>
  </si>
  <si>
    <t>Disco Duro de 1 TB</t>
  </si>
  <si>
    <t>Memoria USB DE 16 GB KINGTON.</t>
  </si>
  <si>
    <t>Memoria USB DE 32GB KINGTON.</t>
  </si>
  <si>
    <t>Memoria USB de 8GB Mca. KINGTON</t>
  </si>
  <si>
    <t>Teclado USB Mca. Klip********exe</t>
  </si>
  <si>
    <t>Mause USB Mca. Klip**********exe</t>
  </si>
  <si>
    <t>CD-R Mca. Maxell Cajita Individual.</t>
  </si>
  <si>
    <t>DVD en Caja Individual Mca. Maxell.</t>
  </si>
  <si>
    <t>HP Adaptador 65W Para Portatil Para Laptop HP Compaq NX6320.</t>
  </si>
  <si>
    <t>Cable SVGA MACHO-MACHO HD15 30 PIES MAN</t>
  </si>
  <si>
    <t>Cable HDMI MACHO A MACHO 16 PIES MANHAT.</t>
  </si>
  <si>
    <t>Modulo de Bateria</t>
  </si>
  <si>
    <t>Tarjeta de unidad de proteccion E1 KCR 759C (ELEVADOR MCA.MITSUBISHI)</t>
  </si>
  <si>
    <t>Resorte de Presion Para Puerta de Cabina.</t>
  </si>
  <si>
    <t>Kit Completo de Rollers para un Elevador Andino</t>
  </si>
  <si>
    <t>Compresor AVA5535EXN/ AV122ET-029-A4.3 HP 220V</t>
  </si>
  <si>
    <t>Fans Evaporador</t>
  </si>
  <si>
    <t>D-7909 Motor 1/4HP B.B.Sellado</t>
  </si>
  <si>
    <t>42110</t>
  </si>
  <si>
    <t>Silla Ejecutiva,Cuero Color Negro para un Peso de 300 Lbs</t>
  </si>
  <si>
    <t>Sillas Semi-ejecutiva  con Brazo, Forro de Tela Capacidad de peso 280 Lbs.</t>
  </si>
  <si>
    <t xml:space="preserve">Archivo de 4 Gavetas con medidas 26 de anchox 18 1/2 largo x 27" </t>
  </si>
  <si>
    <t>Cajoneras Tipo Robot Tamaño Carta, Metalicas, Dos Gavetas, Color negro.</t>
  </si>
  <si>
    <t>Armario Persiana de 40"x 47" Color Negro</t>
  </si>
  <si>
    <t>Sillas Secretariales Giratorias Capacidad 180 a 240 LBS.</t>
  </si>
  <si>
    <t>42120</t>
  </si>
  <si>
    <t>Trituradora de Papel, capacidad de destrucion de hasta 60 paginas.</t>
  </si>
  <si>
    <t>Encuadernadora Ecobil para todo tipo de Anillo.</t>
  </si>
  <si>
    <t>Guillotina X-acto 26358 18 Base Madera</t>
  </si>
  <si>
    <t>Calculadoras de Escritorio 14 digitos Marca Canon</t>
  </si>
  <si>
    <t>42140</t>
  </si>
  <si>
    <t>Oasis color Blanco Home Basic Agua Fria y Caliente.</t>
  </si>
  <si>
    <t>42510</t>
  </si>
  <si>
    <t>Grabador de 4 Canales H.264 ECO</t>
  </si>
  <si>
    <t>Grabador DVR 8  CH H.264 VGA SATA Mgamacam</t>
  </si>
  <si>
    <t>Camara Bullet Vision Nocturna, 1/3 , Lente Varifocal 3.5-8MM 42 Leds, 480 Resolucion</t>
  </si>
  <si>
    <t>Camara Infraroja 10 mts Tipo Domo Interior</t>
  </si>
  <si>
    <t>Radio Mca.Vertex, Modelo:VX-231, Incluye: Cargador, Antena, Clip y Bateria</t>
  </si>
  <si>
    <t>Telefono Panasonic  KX-TG4012LAT INLM 6.0 GHZ ID (Inalambrico).</t>
  </si>
  <si>
    <t>Telefonos Unilinea MCA.PANASONIC TS500</t>
  </si>
  <si>
    <t>Gravadora de Voz Mca. Sony Digital  ICD-UX512BLK.</t>
  </si>
  <si>
    <t>Equipo para Computacion</t>
  </si>
  <si>
    <t>42600</t>
  </si>
  <si>
    <t>Computadora Portatil</t>
  </si>
  <si>
    <t>Alquiler de Equipo de comunicación</t>
  </si>
  <si>
    <t>Alquileres Varios</t>
  </si>
  <si>
    <t>Mantimiento y Reparacion de Edificios y Locales</t>
  </si>
  <si>
    <t>23100</t>
  </si>
  <si>
    <t>Mantenimiento de Edificios</t>
  </si>
  <si>
    <t>Mantimiento y Reparacion de Equipos de Traccion y Elevacion</t>
  </si>
  <si>
    <t>23320</t>
  </si>
  <si>
    <t>Mantenimiento Varios</t>
  </si>
  <si>
    <t>Mantimiento y Reparacion de Equipo para Computacion</t>
  </si>
  <si>
    <t>23350</t>
  </si>
  <si>
    <t>Mantimiento Varios</t>
  </si>
  <si>
    <t>Mantimiento y Reparacion de Equipo de Oficina y Muebles</t>
  </si>
  <si>
    <t>23360</t>
  </si>
  <si>
    <t>Mantimiento y Reparacion de Equipos de Comunicación</t>
  </si>
  <si>
    <t>23370</t>
  </si>
  <si>
    <t>Mantimiento y Reparacion de Otros Equipos</t>
  </si>
  <si>
    <t>23390</t>
  </si>
  <si>
    <t>SECRETARÍA DE FINANZAS</t>
  </si>
  <si>
    <t>Unidad Ejecutora/ Programa</t>
  </si>
  <si>
    <t>Tipo de Contrato</t>
  </si>
  <si>
    <t>LPI, LPN, LP, 3C, 2C, CD, Ccatalogo</t>
  </si>
  <si>
    <t>Órden de Compra
C. de Arrendamiento
C. de Servicios
C. de Adquisición de Bienes</t>
  </si>
  <si>
    <t>Requisitos Preliminares 
(Pliego de Condiciones)</t>
  </si>
  <si>
    <t>Dictámenes de Dirección Legal, Auditoría y Técnica</t>
  </si>
  <si>
    <t>Vistos Buenos Asesores Ministeriales</t>
  </si>
  <si>
    <t>Firma de Acuerdo</t>
  </si>
  <si>
    <t>FINAL</t>
  </si>
  <si>
    <t>GERENCIA</t>
  </si>
  <si>
    <t>Servicios de Limpieza y Afines para la Secretaría de Finanzas</t>
  </si>
  <si>
    <t>Contrato de Servicios</t>
  </si>
  <si>
    <t>100-01</t>
  </si>
  <si>
    <t>GA-23500</t>
  </si>
  <si>
    <t>Mantenimiento preventivo y correctivo de Aire Acondicionado instalados en las diversas dependencias de la Secretaría de Finanzas</t>
  </si>
  <si>
    <t>GA-23360</t>
  </si>
  <si>
    <t>Seguro para vehículos de la Secretaría de Finanzas</t>
  </si>
  <si>
    <t>GA-25400</t>
  </si>
  <si>
    <t>PROGRAMA PILOTO DE COMBATE A LA POBREZA URBANA</t>
  </si>
  <si>
    <t>Servicios de Alimentos para PPICPU</t>
  </si>
  <si>
    <t>100-07</t>
  </si>
  <si>
    <t>GA-31100</t>
  </si>
  <si>
    <t>Mantenimiento de dos Ascesores Marca Andino</t>
  </si>
  <si>
    <t>100/01</t>
  </si>
  <si>
    <t>Mantenimiento de Ascensor Mitsubishi</t>
  </si>
  <si>
    <t>Arrendamiento de Repetidora y prestación de servicios de Mantenimiento Técnico</t>
  </si>
  <si>
    <t>DCS, CGR, DGCP, UDEM, DGBN Y TGR</t>
  </si>
  <si>
    <t>Mantenimiento preventivo y correctivo de Impresoras Canon</t>
  </si>
  <si>
    <t>100/01, 23, 13,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</si>
</sst>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L.&quot;* #,##0.00_ ;_ &quot;L.&quot;* \-#,##0.00_ ;_ &quot;L.&quot;* &quot;-&quot;??_ ;_ @_ "/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L&quot;#,##0.00"/>
    <numFmt numFmtId="167" formatCode="_-* #,##0.00_-;\-* #,##0.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1"/>
      <color indexed="12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i/>
      <sz val="12"/>
      <name val="Arial"/>
      <family val="2"/>
    </font>
    <font>
      <sz val="11"/>
      <name val="Arial"/>
      <family val="2"/>
    </font>
    <font>
      <sz val="10"/>
      <color rgb="FF0000FF"/>
      <name val="Arial"/>
      <family val="2"/>
    </font>
    <font>
      <sz val="12"/>
      <color rgb="FF0000FF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8"/>
      <color theme="1"/>
      <name val="Times New Roman"/>
      <family val="1"/>
    </font>
    <font>
      <sz val="8"/>
      <name val="Times New Roman"/>
      <family val="1"/>
    </font>
    <font>
      <sz val="9"/>
      <color rgb="FF333333"/>
      <name val="Arial"/>
      <family val="2"/>
    </font>
    <font>
      <b/>
      <sz val="10"/>
      <color rgb="FFFF0000"/>
      <name val="Arial"/>
      <family val="2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-0.249977111117893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</cellStyleXfs>
  <cellXfs count="1310">
    <xf numFmtId="0" fontId="0" fillId="0" borderId="0" xfId="0"/>
    <xf numFmtId="0" fontId="0" fillId="0" borderId="0" xfId="0" applyFont="1" applyAlignment="1">
      <alignment vertical="center" wrapText="1"/>
    </xf>
    <xf numFmtId="0" fontId="9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0" fillId="0" borderId="23" xfId="0" applyBorder="1"/>
    <xf numFmtId="14" fontId="14" fillId="0" borderId="28" xfId="0" applyNumberFormat="1" applyFont="1" applyFill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49" fontId="10" fillId="0" borderId="30" xfId="0" applyNumberFormat="1" applyFont="1" applyFill="1" applyBorder="1" applyAlignment="1">
      <alignment horizontal="center" vertical="center" wrapText="1"/>
    </xf>
    <xf numFmtId="14" fontId="16" fillId="0" borderId="28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4" fontId="11" fillId="0" borderId="30" xfId="4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16" fillId="0" borderId="30" xfId="0" applyNumberFormat="1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left" vertical="center" wrapText="1"/>
    </xf>
    <xf numFmtId="14" fontId="16" fillId="0" borderId="32" xfId="0" applyNumberFormat="1" applyFont="1" applyFill="1" applyBorder="1" applyAlignment="1">
      <alignment horizontal="center" vertical="center"/>
    </xf>
    <xf numFmtId="14" fontId="16" fillId="0" borderId="33" xfId="0" applyNumberFormat="1" applyFont="1" applyFill="1" applyBorder="1" applyAlignment="1">
      <alignment horizontal="center" vertical="center"/>
    </xf>
    <xf numFmtId="14" fontId="16" fillId="0" borderId="34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wrapText="1"/>
    </xf>
    <xf numFmtId="4" fontId="11" fillId="0" borderId="32" xfId="4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14" fontId="16" fillId="0" borderId="24" xfId="0" applyNumberFormat="1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4" fontId="11" fillId="0" borderId="24" xfId="4" applyNumberFormat="1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4" fontId="11" fillId="0" borderId="28" xfId="4" applyNumberFormat="1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14" fontId="16" fillId="0" borderId="35" xfId="0" applyNumberFormat="1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4" fontId="11" fillId="0" borderId="35" xfId="4" applyNumberFormat="1" applyFont="1" applyFill="1" applyBorder="1" applyAlignment="1">
      <alignment horizontal="center" vertical="center" wrapText="1"/>
    </xf>
    <xf numFmtId="14" fontId="9" fillId="0" borderId="24" xfId="0" applyNumberFormat="1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14" fontId="16" fillId="0" borderId="3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center" vertical="center" wrapText="1"/>
    </xf>
    <xf numFmtId="49" fontId="10" fillId="0" borderId="42" xfId="0" applyNumberFormat="1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14" fontId="16" fillId="0" borderId="42" xfId="0" applyNumberFormat="1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 wrapText="1"/>
    </xf>
    <xf numFmtId="4" fontId="11" fillId="0" borderId="42" xfId="4" applyNumberFormat="1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center" vertical="center" wrapText="1"/>
    </xf>
    <xf numFmtId="14" fontId="0" fillId="0" borderId="3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wrapText="1"/>
    </xf>
    <xf numFmtId="0" fontId="10" fillId="0" borderId="24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vertical="center" wrapText="1"/>
    </xf>
    <xf numFmtId="166" fontId="20" fillId="0" borderId="28" xfId="5" applyNumberFormat="1" applyFont="1" applyFill="1" applyBorder="1" applyAlignment="1">
      <alignment horizontal="center" vertical="center" wrapText="1"/>
    </xf>
    <xf numFmtId="166" fontId="22" fillId="0" borderId="28" xfId="5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wrapText="1"/>
    </xf>
    <xf numFmtId="0" fontId="9" fillId="0" borderId="0" xfId="0" applyFont="1" applyFill="1"/>
    <xf numFmtId="0" fontId="9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ont="1" applyFill="1"/>
    <xf numFmtId="0" fontId="5" fillId="0" borderId="11" xfId="0" applyFont="1" applyFill="1" applyBorder="1" applyAlignment="1">
      <alignment wrapText="1"/>
    </xf>
    <xf numFmtId="0" fontId="23" fillId="0" borderId="12" xfId="0" applyFont="1" applyFill="1" applyBorder="1"/>
    <xf numFmtId="0" fontId="4" fillId="0" borderId="38" xfId="0" applyFont="1" applyFill="1" applyBorder="1" applyAlignment="1"/>
    <xf numFmtId="0" fontId="23" fillId="0" borderId="0" xfId="0" applyFont="1" applyFill="1" applyAlignment="1">
      <alignment wrapText="1"/>
    </xf>
    <xf numFmtId="0" fontId="8" fillId="0" borderId="28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4" fillId="0" borderId="30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30" xfId="0" applyFont="1" applyFill="1" applyBorder="1" applyAlignment="1">
      <alignment wrapText="1"/>
    </xf>
    <xf numFmtId="0" fontId="23" fillId="0" borderId="38" xfId="0" applyFont="1" applyFill="1" applyBorder="1"/>
    <xf numFmtId="0" fontId="23" fillId="0" borderId="0" xfId="0" applyFont="1" applyFill="1"/>
    <xf numFmtId="0" fontId="4" fillId="0" borderId="11" xfId="0" applyFont="1" applyFill="1" applyBorder="1" applyAlignment="1">
      <alignment horizontal="left"/>
    </xf>
    <xf numFmtId="0" fontId="4" fillId="0" borderId="38" xfId="0" applyFont="1" applyFill="1" applyBorder="1" applyAlignment="1">
      <alignment horizontal="right"/>
    </xf>
    <xf numFmtId="0" fontId="5" fillId="0" borderId="46" xfId="0" applyFont="1" applyFill="1" applyBorder="1" applyAlignment="1">
      <alignment wrapText="1"/>
    </xf>
    <xf numFmtId="0" fontId="23" fillId="0" borderId="15" xfId="0" applyFont="1" applyFill="1" applyBorder="1"/>
    <xf numFmtId="0" fontId="4" fillId="0" borderId="16" xfId="0" applyFont="1" applyFill="1" applyBorder="1" applyAlignment="1"/>
    <xf numFmtId="0" fontId="4" fillId="0" borderId="24" xfId="0" applyFont="1" applyFill="1" applyBorder="1" applyAlignment="1"/>
    <xf numFmtId="0" fontId="4" fillId="0" borderId="15" xfId="0" applyFont="1" applyFill="1" applyBorder="1"/>
    <xf numFmtId="0" fontId="4" fillId="0" borderId="24" xfId="0" applyFont="1" applyFill="1" applyBorder="1" applyAlignment="1">
      <alignment wrapText="1"/>
    </xf>
    <xf numFmtId="0" fontId="23" fillId="0" borderId="16" xfId="0" applyFont="1" applyFill="1" applyBorder="1"/>
    <xf numFmtId="0" fontId="4" fillId="0" borderId="46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right"/>
    </xf>
    <xf numFmtId="0" fontId="15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47" xfId="0" applyFont="1" applyFill="1" applyBorder="1"/>
    <xf numFmtId="0" fontId="9" fillId="0" borderId="7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0" fontId="20" fillId="0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14" fontId="16" fillId="0" borderId="48" xfId="0" applyNumberFormat="1" applyFont="1" applyFill="1" applyBorder="1" applyAlignment="1">
      <alignment horizontal="center" vertical="center"/>
    </xf>
    <xf numFmtId="14" fontId="16" fillId="0" borderId="48" xfId="0" applyNumberFormat="1" applyFont="1" applyBorder="1" applyAlignment="1">
      <alignment horizontal="center" vertical="center"/>
    </xf>
    <xf numFmtId="14" fontId="16" fillId="7" borderId="48" xfId="0" applyNumberFormat="1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4" fontId="12" fillId="0" borderId="48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14" fontId="14" fillId="0" borderId="24" xfId="0" applyNumberFormat="1" applyFont="1" applyFill="1" applyBorder="1" applyAlignment="1">
      <alignment horizontal="center" vertical="center"/>
    </xf>
    <xf numFmtId="14" fontId="14" fillId="0" borderId="24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4" fontId="12" fillId="0" borderId="24" xfId="0" applyNumberFormat="1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/>
    </xf>
    <xf numFmtId="14" fontId="16" fillId="0" borderId="28" xfId="0" applyNumberFormat="1" applyFont="1" applyBorder="1" applyAlignment="1">
      <alignment horizontal="center" vertical="center"/>
    </xf>
    <xf numFmtId="14" fontId="9" fillId="7" borderId="28" xfId="0" applyNumberFormat="1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 wrapText="1"/>
    </xf>
    <xf numFmtId="4" fontId="27" fillId="0" borderId="28" xfId="1" applyNumberFormat="1" applyFont="1" applyBorder="1" applyAlignment="1">
      <alignment horizontal="center" vertical="center" wrapText="1"/>
    </xf>
    <xf numFmtId="4" fontId="12" fillId="0" borderId="28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0" fillId="6" borderId="25" xfId="0" applyFont="1" applyFill="1" applyBorder="1" applyAlignment="1">
      <alignment horizontal="center" vertical="center" wrapText="1"/>
    </xf>
    <xf numFmtId="16" fontId="18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14" fillId="0" borderId="25" xfId="0" applyNumberFormat="1" applyFont="1" applyFill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 wrapText="1"/>
    </xf>
    <xf numFmtId="14" fontId="9" fillId="0" borderId="28" xfId="0" applyNumberFormat="1" applyFont="1" applyFill="1" applyBorder="1" applyAlignment="1">
      <alignment horizontal="center" vertical="center"/>
    </xf>
    <xf numFmtId="14" fontId="9" fillId="0" borderId="28" xfId="0" applyNumberFormat="1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166" fontId="20" fillId="0" borderId="28" xfId="2" applyNumberFormat="1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/>
    </xf>
    <xf numFmtId="166" fontId="22" fillId="0" borderId="55" xfId="2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28" fillId="0" borderId="0" xfId="0" applyFont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11" xfId="0" applyFont="1" applyBorder="1"/>
    <xf numFmtId="0" fontId="23" fillId="0" borderId="12" xfId="0" applyFont="1" applyBorder="1"/>
    <xf numFmtId="0" fontId="4" fillId="0" borderId="38" xfId="0" applyFont="1" applyBorder="1" applyAlignment="1"/>
    <xf numFmtId="0" fontId="4" fillId="0" borderId="38" xfId="0" applyFont="1" applyBorder="1" applyAlignment="1" applyProtection="1">
      <protection locked="0"/>
    </xf>
    <xf numFmtId="0" fontId="23" fillId="0" borderId="0" xfId="0" applyFont="1" applyAlignment="1">
      <alignment wrapText="1"/>
    </xf>
    <xf numFmtId="0" fontId="4" fillId="0" borderId="28" xfId="0" applyFont="1" applyBorder="1" applyAlignment="1">
      <alignment horizontal="center" wrapText="1"/>
    </xf>
    <xf numFmtId="0" fontId="4" fillId="0" borderId="0" xfId="0" applyFont="1" applyBorder="1" applyAlignment="1"/>
    <xf numFmtId="0" fontId="4" fillId="0" borderId="30" xfId="0" applyFont="1" applyBorder="1" applyAlignment="1"/>
    <xf numFmtId="0" fontId="4" fillId="0" borderId="12" xfId="0" applyFont="1" applyBorder="1" applyAlignment="1">
      <alignment horizontal="left"/>
    </xf>
    <xf numFmtId="0" fontId="4" fillId="0" borderId="30" xfId="0" applyFont="1" applyBorder="1" applyAlignment="1">
      <alignment wrapText="1"/>
    </xf>
    <xf numFmtId="0" fontId="23" fillId="0" borderId="38" xfId="0" applyFont="1" applyBorder="1"/>
    <xf numFmtId="0" fontId="23" fillId="0" borderId="0" xfId="0" applyFont="1"/>
    <xf numFmtId="0" fontId="4" fillId="0" borderId="11" xfId="0" applyFont="1" applyBorder="1" applyAlignment="1">
      <alignment horizontal="left"/>
    </xf>
    <xf numFmtId="0" fontId="4" fillId="0" borderId="38" xfId="0" applyFont="1" applyBorder="1" applyAlignment="1">
      <alignment horizontal="right"/>
    </xf>
    <xf numFmtId="0" fontId="4" fillId="0" borderId="46" xfId="0" applyFont="1" applyBorder="1"/>
    <xf numFmtId="0" fontId="23" fillId="0" borderId="15" xfId="0" applyFont="1" applyBorder="1"/>
    <xf numFmtId="0" fontId="4" fillId="0" borderId="16" xfId="0" applyFont="1" applyBorder="1" applyAlignment="1"/>
    <xf numFmtId="0" fontId="4" fillId="0" borderId="16" xfId="0" applyFont="1" applyBorder="1" applyAlignment="1" applyProtection="1">
      <protection locked="0"/>
    </xf>
    <xf numFmtId="0" fontId="4" fillId="0" borderId="24" xfId="0" applyFont="1" applyBorder="1" applyAlignment="1"/>
    <xf numFmtId="0" fontId="4" fillId="0" borderId="15" xfId="0" applyFont="1" applyBorder="1"/>
    <xf numFmtId="0" fontId="4" fillId="0" borderId="24" xfId="0" applyFont="1" applyBorder="1" applyAlignment="1">
      <alignment wrapText="1"/>
    </xf>
    <xf numFmtId="0" fontId="23" fillId="0" borderId="16" xfId="0" applyFont="1" applyBorder="1"/>
    <xf numFmtId="0" fontId="4" fillId="0" borderId="46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right"/>
    </xf>
    <xf numFmtId="0" fontId="9" fillId="0" borderId="0" xfId="0" applyFont="1"/>
    <xf numFmtId="0" fontId="0" fillId="0" borderId="47" xfId="0" applyBorder="1"/>
    <xf numFmtId="0" fontId="9" fillId="0" borderId="0" xfId="0" applyFont="1" applyBorder="1"/>
    <xf numFmtId="0" fontId="9" fillId="0" borderId="7" xfId="0" applyFont="1" applyBorder="1"/>
    <xf numFmtId="0" fontId="4" fillId="0" borderId="12" xfId="0" applyFont="1" applyBorder="1" applyAlignment="1"/>
    <xf numFmtId="0" fontId="4" fillId="0" borderId="15" xfId="0" applyFont="1" applyBorder="1" applyAlignment="1"/>
    <xf numFmtId="0" fontId="0" fillId="0" borderId="50" xfId="0" applyBorder="1"/>
    <xf numFmtId="0" fontId="9" fillId="0" borderId="5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4" fontId="20" fillId="0" borderId="28" xfId="0" applyNumberFormat="1" applyFont="1" applyBorder="1" applyAlignment="1">
      <alignment horizontal="center" vertical="center" wrapText="1"/>
    </xf>
    <xf numFmtId="43" fontId="9" fillId="0" borderId="0" xfId="1" applyFont="1"/>
    <xf numFmtId="0" fontId="11" fillId="0" borderId="0" xfId="0" applyFont="1"/>
    <xf numFmtId="167" fontId="9" fillId="0" borderId="0" xfId="0" applyNumberFormat="1" applyFont="1"/>
    <xf numFmtId="0" fontId="9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 vertical="center" wrapText="1"/>
    </xf>
    <xf numFmtId="49" fontId="10" fillId="8" borderId="30" xfId="0" applyNumberFormat="1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14" fontId="16" fillId="8" borderId="28" xfId="0" applyNumberFormat="1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 wrapText="1"/>
    </xf>
    <xf numFmtId="4" fontId="9" fillId="8" borderId="28" xfId="1" applyNumberFormat="1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1" fillId="0" borderId="58" xfId="3" applyFont="1" applyFill="1" applyBorder="1"/>
    <xf numFmtId="0" fontId="10" fillId="0" borderId="3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4" fontId="9" fillId="0" borderId="30" xfId="1" applyNumberFormat="1" applyFont="1" applyFill="1" applyBorder="1" applyAlignment="1">
      <alignment horizontal="center" vertical="center" wrapText="1"/>
    </xf>
    <xf numFmtId="0" fontId="30" fillId="0" borderId="58" xfId="0" applyFont="1" applyFill="1" applyBorder="1"/>
    <xf numFmtId="0" fontId="30" fillId="0" borderId="59" xfId="0" applyFont="1" applyFill="1" applyBorder="1"/>
    <xf numFmtId="0" fontId="0" fillId="0" borderId="28" xfId="0" applyFill="1" applyBorder="1" applyAlignment="1">
      <alignment horizontal="center" vertical="center"/>
    </xf>
    <xf numFmtId="0" fontId="30" fillId="0" borderId="58" xfId="0" applyFont="1" applyBorder="1"/>
    <xf numFmtId="4" fontId="11" fillId="0" borderId="28" xfId="1" applyNumberFormat="1" applyFont="1" applyFill="1" applyBorder="1" applyAlignment="1">
      <alignment horizontal="center" vertical="center" wrapText="1"/>
    </xf>
    <xf numFmtId="0" fontId="30" fillId="0" borderId="60" xfId="0" applyFont="1" applyFill="1" applyBorder="1"/>
    <xf numFmtId="0" fontId="30" fillId="8" borderId="59" xfId="0" applyFont="1" applyFill="1" applyBorder="1" applyAlignment="1">
      <alignment horizontal="center"/>
    </xf>
    <xf numFmtId="0" fontId="9" fillId="8" borderId="28" xfId="0" applyFont="1" applyFill="1" applyBorder="1" applyAlignment="1">
      <alignment horizontal="center" vertical="center" wrapText="1"/>
    </xf>
    <xf numFmtId="4" fontId="9" fillId="0" borderId="28" xfId="1" applyNumberFormat="1" applyFont="1" applyFill="1" applyBorder="1" applyAlignment="1">
      <alignment horizontal="center" vertical="center" wrapText="1"/>
    </xf>
    <xf numFmtId="0" fontId="30" fillId="0" borderId="61" xfId="0" applyFont="1" applyBorder="1"/>
    <xf numFmtId="0" fontId="30" fillId="0" borderId="59" xfId="0" applyFont="1" applyBorder="1"/>
    <xf numFmtId="0" fontId="30" fillId="0" borderId="58" xfId="0" applyFont="1" applyFill="1" applyBorder="1" applyAlignment="1">
      <alignment horizontal="left"/>
    </xf>
    <xf numFmtId="0" fontId="30" fillId="6" borderId="58" xfId="0" applyFont="1" applyFill="1" applyBorder="1" applyAlignment="1">
      <alignment horizontal="left"/>
    </xf>
    <xf numFmtId="0" fontId="30" fillId="0" borderId="58" xfId="0" applyFont="1" applyBorder="1" applyAlignment="1">
      <alignment vertical="center"/>
    </xf>
    <xf numFmtId="0" fontId="31" fillId="8" borderId="58" xfId="0" applyFont="1" applyFill="1" applyBorder="1" applyAlignment="1">
      <alignment horizontal="center" vertical="center"/>
    </xf>
    <xf numFmtId="0" fontId="31" fillId="8" borderId="59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 vertical="center"/>
    </xf>
    <xf numFmtId="0" fontId="0" fillId="0" borderId="15" xfId="0" applyFill="1" applyBorder="1"/>
    <xf numFmtId="0" fontId="30" fillId="0" borderId="28" xfId="0" applyFont="1" applyBorder="1"/>
    <xf numFmtId="0" fontId="30" fillId="0" borderId="28" xfId="0" applyFont="1" applyBorder="1" applyAlignment="1">
      <alignment horizontal="left"/>
    </xf>
    <xf numFmtId="0" fontId="3" fillId="8" borderId="2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4" fontId="11" fillId="0" borderId="24" xfId="1" applyNumberFormat="1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left"/>
    </xf>
    <xf numFmtId="0" fontId="9" fillId="8" borderId="28" xfId="0" applyFont="1" applyFill="1" applyBorder="1" applyAlignment="1">
      <alignment horizontal="center" wrapText="1"/>
    </xf>
    <xf numFmtId="0" fontId="10" fillId="8" borderId="24" xfId="0" applyFont="1" applyFill="1" applyBorder="1" applyAlignment="1">
      <alignment horizontal="center" vertical="center" wrapText="1"/>
    </xf>
    <xf numFmtId="49" fontId="10" fillId="8" borderId="28" xfId="0" applyNumberFormat="1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14" fontId="16" fillId="8" borderId="24" xfId="0" applyNumberFormat="1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 wrapText="1"/>
    </xf>
    <xf numFmtId="4" fontId="9" fillId="8" borderId="24" xfId="1" applyNumberFormat="1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166" fontId="9" fillId="0" borderId="28" xfId="2" applyNumberFormat="1" applyFont="1" applyFill="1" applyBorder="1" applyAlignment="1">
      <alignment horizontal="center" vertical="center" wrapText="1"/>
    </xf>
    <xf numFmtId="166" fontId="22" fillId="0" borderId="28" xfId="2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10" xfId="0" applyFont="1" applyFill="1" applyBorder="1"/>
    <xf numFmtId="0" fontId="23" fillId="0" borderId="8" xfId="0" applyFont="1" applyFill="1" applyBorder="1" applyAlignment="1">
      <alignment horizontal="center"/>
    </xf>
    <xf numFmtId="0" fontId="23" fillId="0" borderId="9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6" xfId="0" applyFont="1" applyFill="1" applyBorder="1"/>
    <xf numFmtId="0" fontId="23" fillId="0" borderId="15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0" fillId="0" borderId="47" xfId="0" applyFill="1" applyBorder="1"/>
    <xf numFmtId="0" fontId="11" fillId="0" borderId="0" xfId="6" applyAlignment="1">
      <alignment wrapText="1"/>
    </xf>
    <xf numFmtId="0" fontId="11" fillId="0" borderId="0" xfId="6"/>
    <xf numFmtId="0" fontId="20" fillId="0" borderId="0" xfId="6" applyFont="1" applyFill="1" applyAlignment="1">
      <alignment horizontal="center" vertical="center" wrapText="1"/>
    </xf>
    <xf numFmtId="0" fontId="11" fillId="7" borderId="0" xfId="6" applyFill="1"/>
    <xf numFmtId="0" fontId="9" fillId="0" borderId="24" xfId="6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 wrapText="1"/>
    </xf>
    <xf numFmtId="0" fontId="10" fillId="0" borderId="24" xfId="6" applyFont="1" applyBorder="1" applyAlignment="1">
      <alignment horizontal="center" vertical="center" wrapText="1"/>
    </xf>
    <xf numFmtId="0" fontId="9" fillId="0" borderId="24" xfId="6" applyFont="1" applyBorder="1" applyAlignment="1">
      <alignment horizontal="center" vertical="center" wrapText="1"/>
    </xf>
    <xf numFmtId="0" fontId="9" fillId="0" borderId="25" xfId="6" applyFont="1" applyBorder="1" applyAlignment="1">
      <alignment horizontal="center" vertical="center" wrapText="1"/>
    </xf>
    <xf numFmtId="0" fontId="9" fillId="9" borderId="24" xfId="6" applyFont="1" applyFill="1" applyBorder="1" applyAlignment="1">
      <alignment horizontal="center" vertical="center" wrapText="1"/>
    </xf>
    <xf numFmtId="0" fontId="12" fillId="0" borderId="28" xfId="6" applyFont="1" applyBorder="1" applyAlignment="1">
      <alignment horizontal="center" vertical="center" wrapText="1"/>
    </xf>
    <xf numFmtId="0" fontId="12" fillId="9" borderId="28" xfId="6" applyFont="1" applyFill="1" applyBorder="1" applyAlignment="1">
      <alignment horizontal="center" vertical="center" wrapText="1"/>
    </xf>
    <xf numFmtId="0" fontId="10" fillId="0" borderId="28" xfId="6" applyFont="1" applyBorder="1" applyAlignment="1">
      <alignment horizontal="center" vertical="center" wrapText="1"/>
    </xf>
    <xf numFmtId="0" fontId="10" fillId="0" borderId="28" xfId="6" applyFont="1" applyBorder="1" applyAlignment="1">
      <alignment vertical="center" wrapText="1"/>
    </xf>
    <xf numFmtId="14" fontId="14" fillId="0" borderId="28" xfId="6" applyNumberFormat="1" applyFont="1" applyFill="1" applyBorder="1" applyAlignment="1">
      <alignment horizontal="center" vertical="center"/>
    </xf>
    <xf numFmtId="14" fontId="14" fillId="0" borderId="28" xfId="6" applyNumberFormat="1" applyFont="1" applyBorder="1" applyAlignment="1">
      <alignment horizontal="center" vertical="center"/>
    </xf>
    <xf numFmtId="14" fontId="14" fillId="9" borderId="28" xfId="6" applyNumberFormat="1" applyFont="1" applyFill="1" applyBorder="1" applyAlignment="1">
      <alignment horizontal="center" vertical="center"/>
    </xf>
    <xf numFmtId="0" fontId="11" fillId="10" borderId="25" xfId="6" applyFill="1" applyBorder="1" applyAlignment="1">
      <alignment horizontal="center" vertical="center"/>
    </xf>
    <xf numFmtId="0" fontId="11" fillId="10" borderId="38" xfId="6" applyFont="1" applyFill="1" applyBorder="1" applyAlignment="1">
      <alignment horizontal="center" vertical="center" wrapText="1"/>
    </xf>
    <xf numFmtId="0" fontId="18" fillId="10" borderId="30" xfId="6" applyFont="1" applyFill="1" applyBorder="1" applyAlignment="1">
      <alignment horizontal="center" vertical="center" wrapText="1"/>
    </xf>
    <xf numFmtId="0" fontId="18" fillId="10" borderId="30" xfId="6" applyFont="1" applyFill="1" applyBorder="1" applyAlignment="1">
      <alignment vertical="center" wrapText="1"/>
    </xf>
    <xf numFmtId="0" fontId="11" fillId="10" borderId="30" xfId="6" applyFont="1" applyFill="1" applyBorder="1" applyAlignment="1">
      <alignment horizontal="center" vertical="center" wrapText="1"/>
    </xf>
    <xf numFmtId="14" fontId="14" fillId="10" borderId="28" xfId="6" applyNumberFormat="1" applyFont="1" applyFill="1" applyBorder="1" applyAlignment="1">
      <alignment horizontal="center" vertical="center"/>
    </xf>
    <xf numFmtId="0" fontId="13" fillId="10" borderId="28" xfId="6" applyFont="1" applyFill="1" applyBorder="1" applyAlignment="1">
      <alignment horizontal="center" vertical="center" wrapText="1"/>
    </xf>
    <xf numFmtId="0" fontId="12" fillId="9" borderId="30" xfId="6" applyFont="1" applyFill="1" applyBorder="1" applyAlignment="1">
      <alignment horizontal="center" vertical="center" wrapText="1"/>
    </xf>
    <xf numFmtId="0" fontId="11" fillId="9" borderId="30" xfId="6" applyFill="1" applyBorder="1" applyAlignment="1">
      <alignment horizontal="center"/>
    </xf>
    <xf numFmtId="0" fontId="11" fillId="9" borderId="30" xfId="6" applyFont="1" applyFill="1" applyBorder="1" applyAlignment="1">
      <alignment horizontal="center" vertical="center" wrapText="1"/>
    </xf>
    <xf numFmtId="0" fontId="10" fillId="9" borderId="30" xfId="6" applyFont="1" applyFill="1" applyBorder="1" applyAlignment="1">
      <alignment horizontal="center" vertical="center" wrapText="1"/>
    </xf>
    <xf numFmtId="49" fontId="10" fillId="9" borderId="28" xfId="6" applyNumberFormat="1" applyFont="1" applyFill="1" applyBorder="1" applyAlignment="1">
      <alignment horizontal="center" vertical="center" wrapText="1"/>
    </xf>
    <xf numFmtId="14" fontId="16" fillId="0" borderId="28" xfId="6" applyNumberFormat="1" applyFont="1" applyFill="1" applyBorder="1" applyAlignment="1">
      <alignment horizontal="center" vertical="center"/>
    </xf>
    <xf numFmtId="14" fontId="16" fillId="0" borderId="28" xfId="6" applyNumberFormat="1" applyFont="1" applyBorder="1" applyAlignment="1">
      <alignment horizontal="center" vertical="center"/>
    </xf>
    <xf numFmtId="14" fontId="16" fillId="9" borderId="28" xfId="6" applyNumberFormat="1" applyFont="1" applyFill="1" applyBorder="1" applyAlignment="1">
      <alignment horizontal="center" vertical="center"/>
    </xf>
    <xf numFmtId="0" fontId="16" fillId="0" borderId="28" xfId="6" applyFont="1" applyBorder="1" applyAlignment="1">
      <alignment horizontal="center" vertical="center" wrapText="1"/>
    </xf>
    <xf numFmtId="4" fontId="11" fillId="9" borderId="30" xfId="4" applyNumberFormat="1" applyFont="1" applyFill="1" applyBorder="1" applyAlignment="1">
      <alignment horizontal="center" vertical="center" wrapText="1"/>
    </xf>
    <xf numFmtId="0" fontId="11" fillId="11" borderId="30" xfId="6" applyFill="1" applyBorder="1" applyAlignment="1">
      <alignment horizontal="center"/>
    </xf>
    <xf numFmtId="0" fontId="11" fillId="11" borderId="30" xfId="6" applyFont="1" applyFill="1" applyBorder="1" applyAlignment="1">
      <alignment horizontal="left" vertical="center" wrapText="1"/>
    </xf>
    <xf numFmtId="0" fontId="10" fillId="11" borderId="30" xfId="6" applyFont="1" applyFill="1" applyBorder="1" applyAlignment="1">
      <alignment horizontal="center" vertical="center" wrapText="1"/>
    </xf>
    <xf numFmtId="49" fontId="10" fillId="11" borderId="28" xfId="6" applyNumberFormat="1" applyFont="1" applyFill="1" applyBorder="1" applyAlignment="1">
      <alignment horizontal="center" vertical="center" wrapText="1"/>
    </xf>
    <xf numFmtId="0" fontId="11" fillId="11" borderId="38" xfId="6" applyFont="1" applyFill="1" applyBorder="1" applyAlignment="1">
      <alignment horizontal="center" vertical="center" wrapText="1"/>
    </xf>
    <xf numFmtId="0" fontId="11" fillId="11" borderId="30" xfId="6" applyFont="1" applyFill="1" applyBorder="1" applyAlignment="1">
      <alignment horizontal="center" vertical="center" wrapText="1"/>
    </xf>
    <xf numFmtId="14" fontId="16" fillId="11" borderId="28" xfId="6" applyNumberFormat="1" applyFont="1" applyFill="1" applyBorder="1" applyAlignment="1">
      <alignment horizontal="center" vertical="center"/>
    </xf>
    <xf numFmtId="0" fontId="16" fillId="11" borderId="28" xfId="6" applyFont="1" applyFill="1" applyBorder="1" applyAlignment="1">
      <alignment horizontal="center" vertical="center" wrapText="1"/>
    </xf>
    <xf numFmtId="4" fontId="11" fillId="11" borderId="30" xfId="4" applyNumberFormat="1" applyFont="1" applyFill="1" applyBorder="1" applyAlignment="1">
      <alignment horizontal="center" vertical="center" wrapText="1"/>
    </xf>
    <xf numFmtId="0" fontId="11" fillId="9" borderId="38" xfId="6" applyFont="1" applyFill="1" applyBorder="1" applyAlignment="1">
      <alignment horizontal="center" vertical="center" wrapText="1"/>
    </xf>
    <xf numFmtId="14" fontId="9" fillId="0" borderId="28" xfId="6" applyNumberFormat="1" applyFont="1" applyFill="1" applyBorder="1" applyAlignment="1">
      <alignment horizontal="center" vertical="center"/>
    </xf>
    <xf numFmtId="14" fontId="9" fillId="11" borderId="28" xfId="6" applyNumberFormat="1" applyFont="1" applyFill="1" applyBorder="1" applyAlignment="1">
      <alignment horizontal="center" vertical="center"/>
    </xf>
    <xf numFmtId="0" fontId="11" fillId="12" borderId="30" xfId="6" applyFill="1" applyBorder="1" applyAlignment="1">
      <alignment horizontal="center"/>
    </xf>
    <xf numFmtId="0" fontId="11" fillId="12" borderId="30" xfId="6" applyFont="1" applyFill="1" applyBorder="1" applyAlignment="1">
      <alignment horizontal="center" vertical="center" wrapText="1"/>
    </xf>
    <xf numFmtId="0" fontId="10" fillId="12" borderId="30" xfId="6" applyFont="1" applyFill="1" applyBorder="1" applyAlignment="1">
      <alignment horizontal="center" vertical="center" wrapText="1"/>
    </xf>
    <xf numFmtId="49" fontId="10" fillId="12" borderId="28" xfId="6" applyNumberFormat="1" applyFont="1" applyFill="1" applyBorder="1" applyAlignment="1">
      <alignment horizontal="center" vertical="center" wrapText="1"/>
    </xf>
    <xf numFmtId="0" fontId="11" fillId="12" borderId="38" xfId="6" applyFont="1" applyFill="1" applyBorder="1" applyAlignment="1">
      <alignment horizontal="center" vertical="center" wrapText="1"/>
    </xf>
    <xf numFmtId="14" fontId="9" fillId="12" borderId="28" xfId="6" applyNumberFormat="1" applyFont="1" applyFill="1" applyBorder="1" applyAlignment="1">
      <alignment horizontal="center" vertical="center"/>
    </xf>
    <xf numFmtId="14" fontId="16" fillId="12" borderId="28" xfId="6" applyNumberFormat="1" applyFont="1" applyFill="1" applyBorder="1" applyAlignment="1">
      <alignment horizontal="center" vertical="center"/>
    </xf>
    <xf numFmtId="0" fontId="16" fillId="12" borderId="28" xfId="6" applyFont="1" applyFill="1" applyBorder="1" applyAlignment="1">
      <alignment horizontal="center" vertical="center" wrapText="1"/>
    </xf>
    <xf numFmtId="4" fontId="11" fillId="12" borderId="30" xfId="4" applyNumberFormat="1" applyFont="1" applyFill="1" applyBorder="1" applyAlignment="1">
      <alignment horizontal="center" vertical="center" wrapText="1"/>
    </xf>
    <xf numFmtId="0" fontId="11" fillId="12" borderId="30" xfId="6" applyFont="1" applyFill="1" applyBorder="1" applyAlignment="1">
      <alignment horizontal="left" vertical="center" wrapText="1"/>
    </xf>
    <xf numFmtId="0" fontId="11" fillId="9" borderId="28" xfId="6" applyFill="1" applyBorder="1" applyAlignment="1">
      <alignment horizontal="center" vertical="justify"/>
    </xf>
    <xf numFmtId="0" fontId="11" fillId="12" borderId="30" xfId="6" applyFont="1" applyFill="1" applyBorder="1" applyAlignment="1">
      <alignment vertical="center" wrapText="1"/>
    </xf>
    <xf numFmtId="0" fontId="11" fillId="13" borderId="30" xfId="6" applyFill="1" applyBorder="1" applyAlignment="1">
      <alignment horizontal="center"/>
    </xf>
    <xf numFmtId="0" fontId="11" fillId="13" borderId="30" xfId="6" applyFont="1" applyFill="1" applyBorder="1" applyAlignment="1">
      <alignment vertical="center" wrapText="1"/>
    </xf>
    <xf numFmtId="0" fontId="10" fillId="13" borderId="30" xfId="6" applyFont="1" applyFill="1" applyBorder="1" applyAlignment="1">
      <alignment horizontal="center" vertical="center" wrapText="1"/>
    </xf>
    <xf numFmtId="49" fontId="10" fillId="13" borderId="28" xfId="6" applyNumberFormat="1" applyFont="1" applyFill="1" applyBorder="1" applyAlignment="1">
      <alignment horizontal="center" vertical="center" wrapText="1"/>
    </xf>
    <xf numFmtId="0" fontId="11" fillId="13" borderId="38" xfId="6" applyFont="1" applyFill="1" applyBorder="1" applyAlignment="1">
      <alignment horizontal="center" vertical="center" wrapText="1"/>
    </xf>
    <xf numFmtId="0" fontId="11" fillId="13" borderId="30" xfId="6" applyFont="1" applyFill="1" applyBorder="1" applyAlignment="1">
      <alignment horizontal="center" vertical="center" wrapText="1"/>
    </xf>
    <xf numFmtId="4" fontId="11" fillId="13" borderId="30" xfId="4" applyNumberFormat="1" applyFont="1" applyFill="1" applyBorder="1" applyAlignment="1">
      <alignment horizontal="center" vertical="center" wrapText="1"/>
    </xf>
    <xf numFmtId="0" fontId="11" fillId="9" borderId="30" xfId="6" applyFont="1" applyFill="1" applyBorder="1" applyAlignment="1">
      <alignment vertical="center" wrapText="1"/>
    </xf>
    <xf numFmtId="0" fontId="11" fillId="9" borderId="28" xfId="6" applyFill="1" applyBorder="1" applyAlignment="1">
      <alignment horizontal="center"/>
    </xf>
    <xf numFmtId="0" fontId="11" fillId="9" borderId="9" xfId="6" applyFont="1" applyFill="1" applyBorder="1" applyAlignment="1">
      <alignment horizontal="center" vertical="center" wrapText="1"/>
    </xf>
    <xf numFmtId="14" fontId="9" fillId="9" borderId="28" xfId="6" applyNumberFormat="1" applyFont="1" applyFill="1" applyBorder="1" applyAlignment="1">
      <alignment horizontal="center" vertical="center"/>
    </xf>
    <xf numFmtId="0" fontId="13" fillId="0" borderId="28" xfId="6" applyFont="1" applyBorder="1" applyAlignment="1">
      <alignment horizontal="center" vertical="center" wrapText="1"/>
    </xf>
    <xf numFmtId="4" fontId="11" fillId="9" borderId="28" xfId="4" applyNumberFormat="1" applyFont="1" applyFill="1" applyBorder="1" applyAlignment="1">
      <alignment horizontal="center" vertical="center" wrapText="1"/>
    </xf>
    <xf numFmtId="0" fontId="11" fillId="11" borderId="28" xfId="6" applyFont="1" applyFill="1" applyBorder="1" applyAlignment="1">
      <alignment horizontal="left" vertical="center" wrapText="1"/>
    </xf>
    <xf numFmtId="0" fontId="11" fillId="11" borderId="9" xfId="6" applyFont="1" applyFill="1" applyBorder="1" applyAlignment="1">
      <alignment horizontal="center" vertical="center" wrapText="1"/>
    </xf>
    <xf numFmtId="0" fontId="13" fillId="11" borderId="28" xfId="6" applyFont="1" applyFill="1" applyBorder="1" applyAlignment="1">
      <alignment horizontal="center" vertical="center" wrapText="1"/>
    </xf>
    <xf numFmtId="4" fontId="11" fillId="11" borderId="28" xfId="4" applyNumberFormat="1" applyFont="1" applyFill="1" applyBorder="1" applyAlignment="1">
      <alignment horizontal="center" vertical="center" wrapText="1"/>
    </xf>
    <xf numFmtId="0" fontId="15" fillId="13" borderId="28" xfId="6" applyFont="1" applyFill="1" applyBorder="1" applyAlignment="1">
      <alignment horizontal="left" vertical="center" wrapText="1"/>
    </xf>
    <xf numFmtId="0" fontId="11" fillId="13" borderId="9" xfId="6" applyFont="1" applyFill="1" applyBorder="1" applyAlignment="1">
      <alignment horizontal="center" vertical="center" wrapText="1"/>
    </xf>
    <xf numFmtId="4" fontId="11" fillId="13" borderId="28" xfId="4" applyNumberFormat="1" applyFont="1" applyFill="1" applyBorder="1" applyAlignment="1">
      <alignment horizontal="center" vertical="center" wrapText="1"/>
    </xf>
    <xf numFmtId="0" fontId="11" fillId="11" borderId="28" xfId="6" applyFont="1" applyFill="1" applyBorder="1" applyAlignment="1">
      <alignment horizontal="left" vertical="justify" wrapText="1"/>
    </xf>
    <xf numFmtId="0" fontId="11" fillId="9" borderId="28" xfId="6" applyFont="1" applyFill="1" applyBorder="1" applyAlignment="1">
      <alignment horizontal="center" vertical="center" wrapText="1"/>
    </xf>
    <xf numFmtId="14" fontId="16" fillId="11" borderId="30" xfId="6" applyNumberFormat="1" applyFont="1" applyFill="1" applyBorder="1" applyAlignment="1">
      <alignment horizontal="center" vertical="center"/>
    </xf>
    <xf numFmtId="0" fontId="13" fillId="11" borderId="30" xfId="6" applyFont="1" applyFill="1" applyBorder="1" applyAlignment="1">
      <alignment horizontal="center" vertical="center" wrapText="1"/>
    </xf>
    <xf numFmtId="0" fontId="11" fillId="9" borderId="30" xfId="6" applyFill="1" applyBorder="1" applyAlignment="1">
      <alignment horizontal="center" vertical="justify"/>
    </xf>
    <xf numFmtId="14" fontId="16" fillId="0" borderId="30" xfId="6" applyNumberFormat="1" applyFont="1" applyFill="1" applyBorder="1" applyAlignment="1">
      <alignment horizontal="center" vertical="center"/>
    </xf>
    <xf numFmtId="14" fontId="16" fillId="0" borderId="30" xfId="6" applyNumberFormat="1" applyFont="1" applyBorder="1" applyAlignment="1">
      <alignment horizontal="center" vertical="center"/>
    </xf>
    <xf numFmtId="14" fontId="16" fillId="9" borderId="30" xfId="6" applyNumberFormat="1" applyFont="1" applyFill="1" applyBorder="1" applyAlignment="1">
      <alignment horizontal="center" vertical="center"/>
    </xf>
    <xf numFmtId="0" fontId="13" fillId="0" borderId="30" xfId="6" applyFont="1" applyBorder="1" applyAlignment="1">
      <alignment horizontal="center" vertical="center" wrapText="1"/>
    </xf>
    <xf numFmtId="0" fontId="11" fillId="11" borderId="9" xfId="6" applyFont="1" applyFill="1" applyBorder="1" applyAlignment="1">
      <alignment horizontal="left" vertical="center" wrapText="1"/>
    </xf>
    <xf numFmtId="0" fontId="18" fillId="11" borderId="28" xfId="6" applyFont="1" applyFill="1" applyBorder="1" applyAlignment="1">
      <alignment horizontal="center" vertical="center" wrapText="1"/>
    </xf>
    <xf numFmtId="0" fontId="11" fillId="11" borderId="28" xfId="6" applyFont="1" applyFill="1" applyBorder="1" applyAlignment="1">
      <alignment horizontal="center" vertical="center" wrapText="1"/>
    </xf>
    <xf numFmtId="0" fontId="18" fillId="9" borderId="28" xfId="6" applyFont="1" applyFill="1" applyBorder="1" applyAlignment="1">
      <alignment horizontal="center" vertical="center" wrapText="1"/>
    </xf>
    <xf numFmtId="0" fontId="11" fillId="11" borderId="28" xfId="6" applyFill="1" applyBorder="1" applyAlignment="1">
      <alignment horizontal="center"/>
    </xf>
    <xf numFmtId="0" fontId="11" fillId="13" borderId="9" xfId="6" applyFont="1" applyFill="1" applyBorder="1" applyAlignment="1">
      <alignment horizontal="left" vertical="center" wrapText="1"/>
    </xf>
    <xf numFmtId="0" fontId="18" fillId="13" borderId="28" xfId="6" applyFont="1" applyFill="1" applyBorder="1" applyAlignment="1">
      <alignment horizontal="center" vertical="center" wrapText="1"/>
    </xf>
    <xf numFmtId="0" fontId="11" fillId="13" borderId="28" xfId="6" applyFont="1" applyFill="1" applyBorder="1" applyAlignment="1">
      <alignment horizontal="center" vertical="center" wrapText="1"/>
    </xf>
    <xf numFmtId="14" fontId="16" fillId="13" borderId="28" xfId="6" applyNumberFormat="1" applyFont="1" applyFill="1" applyBorder="1" applyAlignment="1">
      <alignment horizontal="center" vertical="center"/>
    </xf>
    <xf numFmtId="0" fontId="11" fillId="0" borderId="28" xfId="6" applyBorder="1"/>
    <xf numFmtId="166" fontId="20" fillId="9" borderId="28" xfId="7" applyNumberFormat="1" applyFont="1" applyFill="1" applyBorder="1" applyAlignment="1">
      <alignment horizontal="center" vertical="center" wrapText="1"/>
    </xf>
    <xf numFmtId="166" fontId="22" fillId="7" borderId="28" xfId="7" applyNumberFormat="1" applyFont="1" applyFill="1" applyBorder="1" applyAlignment="1">
      <alignment horizontal="center" vertical="center"/>
    </xf>
    <xf numFmtId="0" fontId="11" fillId="0" borderId="0" xfId="6" applyBorder="1"/>
    <xf numFmtId="0" fontId="9" fillId="0" borderId="0" xfId="6" applyFont="1" applyBorder="1" applyAlignment="1">
      <alignment horizontal="right" vertical="center" wrapText="1"/>
    </xf>
    <xf numFmtId="0" fontId="11" fillId="0" borderId="0" xfId="6" applyBorder="1" applyAlignment="1">
      <alignment vertical="center"/>
    </xf>
    <xf numFmtId="0" fontId="11" fillId="7" borderId="0" xfId="6" applyFill="1" applyBorder="1" applyAlignment="1">
      <alignment vertical="center"/>
    </xf>
    <xf numFmtId="0" fontId="28" fillId="0" borderId="0" xfId="6" applyFont="1" applyAlignment="1">
      <alignment horizontal="right"/>
    </xf>
    <xf numFmtId="0" fontId="28" fillId="0" borderId="0" xfId="6" applyFont="1"/>
    <xf numFmtId="0" fontId="28" fillId="0" borderId="0" xfId="6" applyFont="1" applyBorder="1"/>
    <xf numFmtId="0" fontId="11" fillId="0" borderId="0" xfId="6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11" fillId="7" borderId="0" xfId="6" applyFill="1" applyBorder="1"/>
    <xf numFmtId="0" fontId="10" fillId="0" borderId="0" xfId="6" applyFont="1" applyBorder="1" applyAlignment="1">
      <alignment horizontal="center"/>
    </xf>
    <xf numFmtId="0" fontId="4" fillId="0" borderId="11" xfId="6" applyFont="1" applyBorder="1"/>
    <xf numFmtId="0" fontId="23" fillId="0" borderId="12" xfId="6" applyFont="1" applyBorder="1"/>
    <xf numFmtId="0" fontId="4" fillId="0" borderId="38" xfId="6" applyFont="1" applyBorder="1" applyAlignment="1"/>
    <xf numFmtId="0" fontId="23" fillId="0" borderId="0" xfId="6" applyFont="1" applyAlignment="1">
      <alignment wrapText="1"/>
    </xf>
    <xf numFmtId="0" fontId="8" fillId="0" borderId="28" xfId="6" applyFont="1" applyBorder="1" applyAlignment="1">
      <alignment horizontal="left" wrapText="1"/>
    </xf>
    <xf numFmtId="0" fontId="4" fillId="0" borderId="0" xfId="6" applyFont="1" applyBorder="1" applyAlignment="1"/>
    <xf numFmtId="0" fontId="4" fillId="0" borderId="30" xfId="6" applyFont="1" applyBorder="1" applyAlignment="1"/>
    <xf numFmtId="0" fontId="4" fillId="0" borderId="12" xfId="6" applyFont="1" applyBorder="1" applyAlignment="1">
      <alignment horizontal="left"/>
    </xf>
    <xf numFmtId="0" fontId="4" fillId="0" borderId="30" xfId="6" applyFont="1" applyBorder="1" applyAlignment="1">
      <alignment wrapText="1"/>
    </xf>
    <xf numFmtId="0" fontId="23" fillId="0" borderId="38" xfId="6" applyFont="1" applyBorder="1"/>
    <xf numFmtId="0" fontId="23" fillId="0" borderId="0" xfId="6" applyFont="1"/>
    <xf numFmtId="0" fontId="4" fillId="0" borderId="11" xfId="6" applyFont="1" applyBorder="1" applyAlignment="1">
      <alignment horizontal="left"/>
    </xf>
    <xf numFmtId="0" fontId="4" fillId="0" borderId="38" xfId="6" applyFont="1" applyBorder="1" applyAlignment="1">
      <alignment horizontal="right"/>
    </xf>
    <xf numFmtId="0" fontId="23" fillId="7" borderId="0" xfId="6" applyFont="1" applyFill="1"/>
    <xf numFmtId="0" fontId="4" fillId="0" borderId="46" xfId="6" applyFont="1" applyBorder="1"/>
    <xf numFmtId="0" fontId="23" fillId="0" borderId="15" xfId="6" applyFont="1" applyBorder="1"/>
    <xf numFmtId="0" fontId="4" fillId="0" borderId="16" xfId="6" applyFont="1" applyBorder="1" applyAlignment="1"/>
    <xf numFmtId="0" fontId="4" fillId="0" borderId="24" xfId="6" applyFont="1" applyBorder="1" applyAlignment="1"/>
    <xf numFmtId="0" fontId="4" fillId="0" borderId="15" xfId="6" applyFont="1" applyBorder="1"/>
    <xf numFmtId="0" fontId="4" fillId="0" borderId="24" xfId="6" applyFont="1" applyBorder="1" applyAlignment="1">
      <alignment wrapText="1"/>
    </xf>
    <xf numFmtId="0" fontId="23" fillId="0" borderId="16" xfId="6" applyFont="1" applyBorder="1"/>
    <xf numFmtId="0" fontId="4" fillId="0" borderId="46" xfId="6" applyFont="1" applyBorder="1" applyAlignment="1">
      <alignment horizontal="left"/>
    </xf>
    <xf numFmtId="0" fontId="4" fillId="0" borderId="15" xfId="6" applyFont="1" applyBorder="1" applyAlignment="1">
      <alignment horizontal="left"/>
    </xf>
    <xf numFmtId="0" fontId="4" fillId="0" borderId="16" xfId="6" applyFont="1" applyBorder="1" applyAlignment="1">
      <alignment horizontal="right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7" borderId="0" xfId="6" applyFont="1" applyFill="1" applyAlignment="1">
      <alignment horizontal="center"/>
    </xf>
    <xf numFmtId="0" fontId="11" fillId="0" borderId="47" xfId="6" applyBorder="1"/>
    <xf numFmtId="0" fontId="9" fillId="0" borderId="0" xfId="6" applyFont="1" applyBorder="1"/>
    <xf numFmtId="0" fontId="9" fillId="0" borderId="7" xfId="6" applyFont="1" applyBorder="1"/>
    <xf numFmtId="0" fontId="0" fillId="7" borderId="0" xfId="0" applyFill="1"/>
    <xf numFmtId="0" fontId="9" fillId="0" borderId="24" xfId="0" applyFont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vertical="center" wrapText="1"/>
    </xf>
    <xf numFmtId="14" fontId="14" fillId="7" borderId="28" xfId="0" applyNumberFormat="1" applyFont="1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11" fillId="10" borderId="38" xfId="0" applyFont="1" applyFill="1" applyBorder="1" applyAlignment="1">
      <alignment horizontal="center" vertical="center" wrapText="1"/>
    </xf>
    <xf numFmtId="0" fontId="18" fillId="10" borderId="30" xfId="0" applyFont="1" applyFill="1" applyBorder="1" applyAlignment="1">
      <alignment horizontal="center" vertical="center" wrapText="1"/>
    </xf>
    <xf numFmtId="0" fontId="18" fillId="10" borderId="30" xfId="0" applyFont="1" applyFill="1" applyBorder="1" applyAlignment="1">
      <alignment vertical="center" wrapText="1"/>
    </xf>
    <xf numFmtId="0" fontId="11" fillId="10" borderId="30" xfId="0" applyFont="1" applyFill="1" applyBorder="1" applyAlignment="1">
      <alignment horizontal="center" vertical="center" wrapText="1"/>
    </xf>
    <xf numFmtId="14" fontId="14" fillId="10" borderId="28" xfId="0" applyNumberFormat="1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 wrapText="1"/>
    </xf>
    <xf numFmtId="0" fontId="12" fillId="10" borderId="30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 vertical="center" wrapText="1"/>
    </xf>
    <xf numFmtId="0" fontId="18" fillId="8" borderId="30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4" fontId="11" fillId="8" borderId="30" xfId="1" applyNumberFormat="1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/>
    </xf>
    <xf numFmtId="0" fontId="11" fillId="6" borderId="28" xfId="0" applyFont="1" applyFill="1" applyBorder="1" applyAlignment="1">
      <alignment wrapText="1"/>
    </xf>
    <xf numFmtId="0" fontId="10" fillId="6" borderId="30" xfId="0" applyFont="1" applyFill="1" applyBorder="1" applyAlignment="1">
      <alignment horizontal="center" vertical="center" wrapText="1"/>
    </xf>
    <xf numFmtId="49" fontId="10" fillId="6" borderId="30" xfId="0" applyNumberFormat="1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4" fontId="11" fillId="7" borderId="30" xfId="1" applyNumberFormat="1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28" xfId="0" applyBorder="1"/>
    <xf numFmtId="166" fontId="20" fillId="7" borderId="28" xfId="2" applyNumberFormat="1" applyFont="1" applyFill="1" applyBorder="1" applyAlignment="1">
      <alignment horizontal="center" vertical="center" wrapText="1"/>
    </xf>
    <xf numFmtId="166" fontId="22" fillId="7" borderId="28" xfId="2" applyNumberFormat="1" applyFont="1" applyFill="1" applyBorder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0" fillId="7" borderId="0" xfId="0" applyFill="1" applyBorder="1"/>
    <xf numFmtId="0" fontId="8" fillId="0" borderId="28" xfId="0" applyFont="1" applyBorder="1" applyAlignment="1">
      <alignment horizontal="left" wrapText="1"/>
    </xf>
    <xf numFmtId="0" fontId="8" fillId="0" borderId="30" xfId="0" applyFont="1" applyBorder="1" applyAlignment="1">
      <alignment wrapText="1"/>
    </xf>
    <xf numFmtId="0" fontId="23" fillId="7" borderId="0" xfId="0" applyFont="1" applyFill="1"/>
    <xf numFmtId="0" fontId="9" fillId="7" borderId="0" xfId="0" applyFont="1" applyFill="1" applyAlignment="1">
      <alignment horizontal="center"/>
    </xf>
    <xf numFmtId="0" fontId="10" fillId="0" borderId="28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10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0" fillId="6" borderId="0" xfId="0" applyFill="1"/>
    <xf numFmtId="0" fontId="9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vertical="center" wrapText="1"/>
    </xf>
    <xf numFmtId="14" fontId="14" fillId="6" borderId="28" xfId="0" applyNumberFormat="1" applyFont="1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12" fillId="10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49" fontId="10" fillId="6" borderId="28" xfId="0" applyNumberFormat="1" applyFont="1" applyFill="1" applyBorder="1" applyAlignment="1">
      <alignment horizontal="center" vertical="center" wrapText="1"/>
    </xf>
    <xf numFmtId="14" fontId="38" fillId="6" borderId="28" xfId="0" applyNumberFormat="1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 wrapText="1"/>
    </xf>
    <xf numFmtId="4" fontId="9" fillId="6" borderId="28" xfId="0" applyNumberFormat="1" applyFont="1" applyFill="1" applyBorder="1" applyAlignment="1">
      <alignment horizontal="right" vertical="center"/>
    </xf>
    <xf numFmtId="4" fontId="9" fillId="6" borderId="28" xfId="1" applyNumberFormat="1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4" fontId="9" fillId="6" borderId="28" xfId="0" applyNumberFormat="1" applyFont="1" applyFill="1" applyBorder="1" applyAlignment="1">
      <alignment vertical="center"/>
    </xf>
    <xf numFmtId="4" fontId="13" fillId="6" borderId="28" xfId="0" applyNumberFormat="1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/>
    </xf>
    <xf numFmtId="4" fontId="9" fillId="6" borderId="28" xfId="0" applyNumberFormat="1" applyFont="1" applyFill="1" applyBorder="1" applyAlignment="1">
      <alignment horizontal="right" wrapText="1"/>
    </xf>
    <xf numFmtId="0" fontId="38" fillId="6" borderId="28" xfId="0" applyFont="1" applyFill="1" applyBorder="1" applyAlignment="1">
      <alignment horizontal="center" vertical="center" wrapText="1"/>
    </xf>
    <xf numFmtId="49" fontId="39" fillId="6" borderId="28" xfId="0" applyNumberFormat="1" applyFont="1" applyFill="1" applyBorder="1" applyAlignment="1">
      <alignment horizontal="center" vertical="center" wrapText="1"/>
    </xf>
    <xf numFmtId="4" fontId="16" fillId="6" borderId="28" xfId="0" applyNumberFormat="1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 vertical="center" wrapText="1"/>
    </xf>
    <xf numFmtId="4" fontId="38" fillId="6" borderId="28" xfId="0" applyNumberFormat="1" applyFont="1" applyFill="1" applyBorder="1" applyAlignment="1">
      <alignment horizontal="center"/>
    </xf>
    <xf numFmtId="4" fontId="38" fillId="6" borderId="28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justify" vertical="top" wrapText="1"/>
    </xf>
    <xf numFmtId="0" fontId="9" fillId="6" borderId="28" xfId="0" applyFont="1" applyFill="1" applyBorder="1" applyAlignment="1">
      <alignment vertical="center"/>
    </xf>
    <xf numFmtId="0" fontId="4" fillId="6" borderId="28" xfId="0" applyFont="1" applyFill="1" applyBorder="1" applyAlignment="1">
      <alignment horizontal="center" vertical="center" wrapText="1"/>
    </xf>
    <xf numFmtId="14" fontId="11" fillId="6" borderId="28" xfId="0" applyNumberFormat="1" applyFont="1" applyFill="1" applyBorder="1" applyAlignment="1">
      <alignment horizontal="center" vertical="center"/>
    </xf>
    <xf numFmtId="4" fontId="3" fillId="6" borderId="28" xfId="0" applyNumberFormat="1" applyFont="1" applyFill="1" applyBorder="1" applyAlignment="1">
      <alignment horizontal="right" wrapText="1"/>
    </xf>
    <xf numFmtId="0" fontId="11" fillId="6" borderId="28" xfId="0" applyFont="1" applyFill="1" applyBorder="1" applyAlignment="1">
      <alignment horizontal="center" vertical="justify"/>
    </xf>
    <xf numFmtId="4" fontId="38" fillId="6" borderId="28" xfId="0" applyNumberFormat="1" applyFont="1" applyFill="1" applyBorder="1" applyAlignment="1">
      <alignment horizontal="center" vertical="center" wrapText="1"/>
    </xf>
    <xf numFmtId="4" fontId="0" fillId="6" borderId="28" xfId="0" applyNumberFormat="1" applyFill="1" applyBorder="1" applyAlignment="1">
      <alignment horizontal="center" vertical="center"/>
    </xf>
    <xf numFmtId="4" fontId="28" fillId="6" borderId="28" xfId="0" applyNumberFormat="1" applyFont="1" applyFill="1" applyBorder="1"/>
    <xf numFmtId="4" fontId="0" fillId="6" borderId="28" xfId="0" applyNumberFormat="1" applyFill="1" applyBorder="1" applyAlignment="1">
      <alignment horizontal="center"/>
    </xf>
    <xf numFmtId="0" fontId="40" fillId="6" borderId="28" xfId="0" applyFont="1" applyFill="1" applyBorder="1" applyAlignment="1">
      <alignment vertical="top" wrapText="1"/>
    </xf>
    <xf numFmtId="4" fontId="9" fillId="6" borderId="28" xfId="0" applyNumberFormat="1" applyFont="1" applyFill="1" applyBorder="1"/>
    <xf numFmtId="4" fontId="0" fillId="6" borderId="28" xfId="0" applyNumberFormat="1" applyFill="1" applyBorder="1"/>
    <xf numFmtId="4" fontId="16" fillId="6" borderId="28" xfId="0" applyNumberFormat="1" applyFont="1" applyFill="1" applyBorder="1" applyAlignment="1">
      <alignment horizontal="center" vertical="center" wrapText="1"/>
    </xf>
    <xf numFmtId="0" fontId="0" fillId="6" borderId="28" xfId="0" applyFill="1" applyBorder="1"/>
    <xf numFmtId="4" fontId="16" fillId="6" borderId="28" xfId="0" applyNumberFormat="1" applyFont="1" applyFill="1" applyBorder="1" applyAlignment="1">
      <alignment wrapText="1"/>
    </xf>
    <xf numFmtId="0" fontId="16" fillId="6" borderId="28" xfId="0" applyNumberFormat="1" applyFont="1" applyFill="1" applyBorder="1" applyAlignment="1">
      <alignment horizontal="center" vertical="center" wrapText="1"/>
    </xf>
    <xf numFmtId="0" fontId="38" fillId="6" borderId="28" xfId="0" applyNumberFormat="1" applyFont="1" applyFill="1" applyBorder="1" applyAlignment="1">
      <alignment wrapText="1"/>
    </xf>
    <xf numFmtId="0" fontId="0" fillId="6" borderId="28" xfId="0" applyNumberFormat="1" applyFill="1" applyBorder="1" applyAlignment="1">
      <alignment wrapText="1"/>
    </xf>
    <xf numFmtId="0" fontId="9" fillId="6" borderId="28" xfId="0" applyNumberFormat="1" applyFont="1" applyFill="1" applyBorder="1" applyAlignment="1">
      <alignment wrapText="1"/>
    </xf>
    <xf numFmtId="0" fontId="9" fillId="6" borderId="28" xfId="0" applyFont="1" applyFill="1" applyBorder="1" applyAlignment="1">
      <alignment horizontal="right" vertical="center"/>
    </xf>
    <xf numFmtId="4" fontId="16" fillId="6" borderId="28" xfId="0" applyNumberFormat="1" applyFont="1" applyFill="1" applyBorder="1"/>
    <xf numFmtId="14" fontId="23" fillId="0" borderId="12" xfId="0" applyNumberFormat="1" applyFont="1" applyBorder="1"/>
    <xf numFmtId="0" fontId="23" fillId="6" borderId="0" xfId="0" applyFont="1" applyFill="1"/>
    <xf numFmtId="14" fontId="23" fillId="0" borderId="15" xfId="0" applyNumberFormat="1" applyFont="1" applyBorder="1"/>
    <xf numFmtId="0" fontId="9" fillId="6" borderId="0" xfId="0" applyFont="1" applyFill="1" applyAlignment="1">
      <alignment horizontal="center"/>
    </xf>
    <xf numFmtId="4" fontId="0" fillId="6" borderId="0" xfId="0" applyNumberFormat="1" applyFill="1"/>
    <xf numFmtId="0" fontId="9" fillId="6" borderId="0" xfId="0" applyFont="1" applyFill="1"/>
    <xf numFmtId="0" fontId="12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8" borderId="16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11" fillId="8" borderId="28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/>
    </xf>
    <xf numFmtId="0" fontId="9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43" fillId="8" borderId="30" xfId="0" applyFont="1" applyFill="1" applyBorder="1" applyAlignment="1">
      <alignment horizontal="center"/>
    </xf>
    <xf numFmtId="166" fontId="20" fillId="0" borderId="28" xfId="2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 wrapText="1"/>
    </xf>
    <xf numFmtId="14" fontId="22" fillId="0" borderId="28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 wrapText="1"/>
    </xf>
    <xf numFmtId="0" fontId="4" fillId="15" borderId="24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7" fillId="15" borderId="24" xfId="0" applyFont="1" applyFill="1" applyBorder="1" applyAlignment="1">
      <alignment horizontal="center" vertical="center" wrapText="1"/>
    </xf>
    <xf numFmtId="3" fontId="4" fillId="15" borderId="25" xfId="0" applyNumberFormat="1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49" fontId="11" fillId="0" borderId="30" xfId="0" applyNumberFormat="1" applyFont="1" applyFill="1" applyBorder="1" applyAlignment="1">
      <alignment horizontal="center" vertical="center" wrapText="1"/>
    </xf>
    <xf numFmtId="14" fontId="38" fillId="0" borderId="28" xfId="0" applyNumberFormat="1" applyFont="1" applyFill="1" applyBorder="1" applyAlignment="1">
      <alignment horizontal="center" vertical="center"/>
    </xf>
    <xf numFmtId="14" fontId="48" fillId="0" borderId="28" xfId="0" applyNumberFormat="1" applyFont="1" applyFill="1" applyBorder="1" applyAlignment="1">
      <alignment horizontal="center" vertical="center"/>
    </xf>
    <xf numFmtId="14" fontId="48" fillId="0" borderId="28" xfId="0" applyNumberFormat="1" applyFont="1" applyBorder="1" applyAlignment="1">
      <alignment horizontal="center" vertical="center"/>
    </xf>
    <xf numFmtId="14" fontId="38" fillId="0" borderId="28" xfId="0" applyNumberFormat="1" applyFont="1" applyBorder="1" applyAlignment="1">
      <alignment horizontal="center" vertical="center"/>
    </xf>
    <xf numFmtId="3" fontId="11" fillId="6" borderId="30" xfId="0" applyNumberFormat="1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/>
    </xf>
    <xf numFmtId="0" fontId="4" fillId="15" borderId="38" xfId="0" applyFont="1" applyFill="1" applyBorder="1" applyAlignment="1">
      <alignment horizontal="center" vertical="center" wrapText="1"/>
    </xf>
    <xf numFmtId="0" fontId="47" fillId="15" borderId="28" xfId="0" applyFont="1" applyFill="1" applyBorder="1" applyAlignment="1">
      <alignment horizontal="center" vertical="center" wrapText="1"/>
    </xf>
    <xf numFmtId="3" fontId="49" fillId="15" borderId="30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14" fontId="50" fillId="0" borderId="28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/>
    </xf>
    <xf numFmtId="3" fontId="11" fillId="0" borderId="30" xfId="1" applyNumberFormat="1" applyFont="1" applyFill="1" applyBorder="1" applyAlignment="1">
      <alignment horizontal="center" vertical="center" wrapText="1"/>
    </xf>
    <xf numFmtId="14" fontId="11" fillId="0" borderId="28" xfId="0" applyNumberFormat="1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wrapText="1"/>
    </xf>
    <xf numFmtId="3" fontId="11" fillId="0" borderId="28" xfId="1" applyNumberFormat="1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center" vertical="center"/>
    </xf>
    <xf numFmtId="0" fontId="51" fillId="15" borderId="28" xfId="0" applyFont="1" applyFill="1" applyBorder="1" applyAlignment="1">
      <alignment horizontal="center" vertical="center" wrapText="1"/>
    </xf>
    <xf numFmtId="3" fontId="4" fillId="15" borderId="28" xfId="1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justify"/>
    </xf>
    <xf numFmtId="0" fontId="4" fillId="15" borderId="3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38" fillId="0" borderId="30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51" fillId="15" borderId="30" xfId="0" applyFont="1" applyFill="1" applyBorder="1" applyAlignment="1">
      <alignment horizontal="center" vertical="center" wrapText="1"/>
    </xf>
    <xf numFmtId="0" fontId="47" fillId="15" borderId="30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/>
    </xf>
    <xf numFmtId="0" fontId="4" fillId="15" borderId="25" xfId="0" applyFont="1" applyFill="1" applyBorder="1" applyAlignment="1">
      <alignment horizontal="center" vertical="center"/>
    </xf>
    <xf numFmtId="0" fontId="47" fillId="15" borderId="25" xfId="0" applyFont="1" applyFill="1" applyBorder="1" applyAlignment="1">
      <alignment horizontal="center" vertical="center" wrapText="1"/>
    </xf>
    <xf numFmtId="3" fontId="4" fillId="15" borderId="24" xfId="1" applyNumberFormat="1" applyFont="1" applyFill="1" applyBorder="1" applyAlignment="1">
      <alignment horizontal="center" vertical="center" wrapText="1"/>
    </xf>
    <xf numFmtId="49" fontId="11" fillId="0" borderId="38" xfId="0" applyNumberFormat="1" applyFont="1" applyFill="1" applyBorder="1" applyAlignment="1">
      <alignment horizontal="center" vertical="center" wrapText="1"/>
    </xf>
    <xf numFmtId="14" fontId="48" fillId="0" borderId="30" xfId="0" applyNumberFormat="1" applyFont="1" applyFill="1" applyBorder="1" applyAlignment="1">
      <alignment horizontal="center" vertical="center"/>
    </xf>
    <xf numFmtId="14" fontId="48" fillId="0" borderId="30" xfId="0" applyNumberFormat="1" applyFont="1" applyBorder="1" applyAlignment="1">
      <alignment horizontal="center" vertical="center"/>
    </xf>
    <xf numFmtId="14" fontId="38" fillId="0" borderId="30" xfId="0" applyNumberFormat="1" applyFont="1" applyBorder="1" applyAlignment="1">
      <alignment horizontal="center" vertical="center"/>
    </xf>
    <xf numFmtId="0" fontId="4" fillId="15" borderId="28" xfId="0" applyFont="1" applyFill="1" applyBorder="1" applyAlignment="1">
      <alignment horizontal="center" vertical="center" wrapText="1"/>
    </xf>
    <xf numFmtId="0" fontId="4" fillId="15" borderId="30" xfId="0" applyFont="1" applyFill="1" applyBorder="1" applyAlignment="1">
      <alignment horizontal="center" vertical="center" wrapText="1"/>
    </xf>
    <xf numFmtId="3" fontId="4" fillId="15" borderId="30" xfId="1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justify"/>
    </xf>
    <xf numFmtId="14" fontId="38" fillId="0" borderId="30" xfId="0" applyNumberFormat="1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23" fillId="15" borderId="28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/>
    </xf>
    <xf numFmtId="14" fontId="11" fillId="0" borderId="3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4" fontId="11" fillId="0" borderId="28" xfId="0" applyNumberFormat="1" applyFont="1" applyBorder="1" applyAlignment="1">
      <alignment horizontal="center" vertical="center" wrapText="1"/>
    </xf>
    <xf numFmtId="14" fontId="11" fillId="0" borderId="28" xfId="0" applyNumberFormat="1" applyFont="1" applyFill="1" applyBorder="1" applyAlignment="1">
      <alignment horizontal="center" vertical="center" wrapText="1"/>
    </xf>
    <xf numFmtId="14" fontId="11" fillId="0" borderId="30" xfId="0" applyNumberFormat="1" applyFont="1" applyFill="1" applyBorder="1" applyAlignment="1">
      <alignment horizontal="center" vertical="center" wrapText="1"/>
    </xf>
    <xf numFmtId="2" fontId="4" fillId="15" borderId="28" xfId="0" applyNumberFormat="1" applyFont="1" applyFill="1" applyBorder="1" applyAlignment="1">
      <alignment horizontal="center" vertical="center"/>
    </xf>
    <xf numFmtId="2" fontId="11" fillId="0" borderId="28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justify" vertical="center"/>
    </xf>
    <xf numFmtId="14" fontId="50" fillId="0" borderId="30" xfId="0" applyNumberFormat="1" applyFont="1" applyBorder="1" applyAlignment="1">
      <alignment horizontal="center" vertical="center"/>
    </xf>
    <xf numFmtId="0" fontId="11" fillId="0" borderId="28" xfId="0" applyFont="1" applyBorder="1"/>
    <xf numFmtId="0" fontId="22" fillId="0" borderId="28" xfId="0" applyFont="1" applyBorder="1" applyAlignment="1">
      <alignment vertical="center" wrapText="1"/>
    </xf>
    <xf numFmtId="3" fontId="16" fillId="0" borderId="28" xfId="2" applyNumberFormat="1" applyFont="1" applyFill="1" applyBorder="1" applyAlignment="1">
      <alignment horizontal="center" vertical="center" wrapText="1"/>
    </xf>
    <xf numFmtId="0" fontId="11" fillId="0" borderId="11" xfId="0" applyFont="1" applyBorder="1"/>
    <xf numFmtId="0" fontId="11" fillId="0" borderId="12" xfId="0" applyFont="1" applyBorder="1"/>
    <xf numFmtId="0" fontId="11" fillId="0" borderId="38" xfId="0" applyFont="1" applyBorder="1" applyAlignment="1"/>
    <xf numFmtId="0" fontId="11" fillId="0" borderId="0" xfId="0" applyFont="1" applyAlignment="1">
      <alignment wrapText="1"/>
    </xf>
    <xf numFmtId="0" fontId="11" fillId="0" borderId="0" xfId="0" applyFont="1" applyBorder="1" applyAlignment="1"/>
    <xf numFmtId="0" fontId="11" fillId="0" borderId="30" xfId="0" applyFont="1" applyBorder="1" applyAlignment="1"/>
    <xf numFmtId="0" fontId="11" fillId="0" borderId="12" xfId="0" applyFont="1" applyBorder="1" applyAlignment="1">
      <alignment horizontal="left"/>
    </xf>
    <xf numFmtId="0" fontId="11" fillId="0" borderId="30" xfId="0" applyFont="1" applyBorder="1" applyAlignment="1">
      <alignment wrapText="1"/>
    </xf>
    <xf numFmtId="0" fontId="11" fillId="0" borderId="38" xfId="0" applyFont="1" applyBorder="1"/>
    <xf numFmtId="0" fontId="11" fillId="0" borderId="11" xfId="0" applyFont="1" applyBorder="1" applyAlignment="1">
      <alignment horizontal="left"/>
    </xf>
    <xf numFmtId="0" fontId="11" fillId="0" borderId="38" xfId="0" applyFont="1" applyBorder="1" applyAlignment="1">
      <alignment horizontal="right"/>
    </xf>
    <xf numFmtId="0" fontId="11" fillId="0" borderId="0" xfId="0" applyFont="1" applyFill="1"/>
    <xf numFmtId="0" fontId="11" fillId="0" borderId="46" xfId="0" applyFont="1" applyBorder="1"/>
    <xf numFmtId="0" fontId="11" fillId="0" borderId="15" xfId="0" applyFont="1" applyBorder="1"/>
    <xf numFmtId="0" fontId="11" fillId="0" borderId="7" xfId="0" applyFont="1" applyBorder="1" applyAlignment="1"/>
    <xf numFmtId="0" fontId="11" fillId="0" borderId="25" xfId="0" applyFont="1" applyBorder="1" applyAlignment="1"/>
    <xf numFmtId="0" fontId="11" fillId="0" borderId="0" xfId="0" applyFont="1" applyBorder="1"/>
    <xf numFmtId="0" fontId="11" fillId="0" borderId="25" xfId="0" applyFont="1" applyBorder="1" applyAlignment="1">
      <alignment wrapText="1"/>
    </xf>
    <xf numFmtId="0" fontId="11" fillId="0" borderId="7" xfId="0" applyFont="1" applyBorder="1"/>
    <xf numFmtId="0" fontId="11" fillId="0" borderId="4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7" xfId="0" applyFont="1" applyBorder="1" applyAlignment="1">
      <alignment horizontal="right"/>
    </xf>
    <xf numFmtId="0" fontId="11" fillId="0" borderId="24" xfId="0" applyFont="1" applyFill="1" applyBorder="1"/>
    <xf numFmtId="0" fontId="9" fillId="0" borderId="0" xfId="0" applyFont="1" applyBorder="1" applyAlignment="1">
      <alignment horizontal="center"/>
    </xf>
    <xf numFmtId="0" fontId="9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0" fillId="16" borderId="30" xfId="0" applyFill="1" applyBorder="1" applyAlignment="1">
      <alignment horizontal="center"/>
    </xf>
    <xf numFmtId="0" fontId="9" fillId="16" borderId="30" xfId="0" applyFont="1" applyFill="1" applyBorder="1" applyAlignment="1">
      <alignment horizontal="left" vertical="center" wrapText="1"/>
    </xf>
    <xf numFmtId="0" fontId="18" fillId="16" borderId="30" xfId="0" applyFont="1" applyFill="1" applyBorder="1" applyAlignment="1">
      <alignment horizontal="center" vertical="center" wrapText="1"/>
    </xf>
    <xf numFmtId="49" fontId="18" fillId="16" borderId="30" xfId="0" applyNumberFormat="1" applyFont="1" applyFill="1" applyBorder="1" applyAlignment="1">
      <alignment horizontal="center" vertical="center" wrapText="1"/>
    </xf>
    <xf numFmtId="0" fontId="11" fillId="16" borderId="30" xfId="0" applyFont="1" applyFill="1" applyBorder="1" applyAlignment="1">
      <alignment horizontal="center" vertical="center" wrapText="1"/>
    </xf>
    <xf numFmtId="14" fontId="16" fillId="16" borderId="28" xfId="0" applyNumberFormat="1" applyFont="1" applyFill="1" applyBorder="1" applyAlignment="1">
      <alignment horizontal="center" vertical="center"/>
    </xf>
    <xf numFmtId="0" fontId="16" fillId="16" borderId="28" xfId="0" applyFont="1" applyFill="1" applyBorder="1" applyAlignment="1">
      <alignment horizontal="center" vertical="center" wrapText="1"/>
    </xf>
    <xf numFmtId="4" fontId="11" fillId="16" borderId="30" xfId="1" applyNumberFormat="1" applyFont="1" applyFill="1" applyBorder="1" applyAlignment="1">
      <alignment horizontal="center" vertical="center" wrapText="1"/>
    </xf>
    <xf numFmtId="0" fontId="52" fillId="0" borderId="63" xfId="0" applyFont="1" applyFill="1" applyBorder="1" applyAlignment="1">
      <alignment horizontal="justify" vertical="top" wrapText="1"/>
    </xf>
    <xf numFmtId="0" fontId="18" fillId="0" borderId="30" xfId="0" applyFont="1" applyFill="1" applyBorder="1" applyAlignment="1">
      <alignment horizontal="center" vertical="center" wrapText="1"/>
    </xf>
    <xf numFmtId="49" fontId="18" fillId="0" borderId="30" xfId="0" applyNumberFormat="1" applyFont="1" applyFill="1" applyBorder="1" applyAlignment="1">
      <alignment horizontal="center" vertical="center" wrapText="1"/>
    </xf>
    <xf numFmtId="4" fontId="11" fillId="0" borderId="30" xfId="1" applyNumberFormat="1" applyFont="1" applyFill="1" applyBorder="1" applyAlignment="1">
      <alignment horizontal="center" vertical="center" wrapText="1"/>
    </xf>
    <xf numFmtId="0" fontId="53" fillId="0" borderId="63" xfId="0" applyFont="1" applyFill="1" applyBorder="1" applyAlignment="1">
      <alignment horizontal="justify" vertical="top" wrapText="1"/>
    </xf>
    <xf numFmtId="0" fontId="52" fillId="0" borderId="63" xfId="0" applyFont="1" applyFill="1" applyBorder="1" applyAlignment="1">
      <alignment vertical="top" wrapText="1"/>
    </xf>
    <xf numFmtId="0" fontId="0" fillId="16" borderId="28" xfId="0" applyFill="1" applyBorder="1" applyAlignment="1">
      <alignment horizontal="center"/>
    </xf>
    <xf numFmtId="0" fontId="9" fillId="16" borderId="28" xfId="0" applyFont="1" applyFill="1" applyBorder="1" applyAlignment="1">
      <alignment horizontal="left" vertical="justify"/>
    </xf>
    <xf numFmtId="0" fontId="11" fillId="16" borderId="9" xfId="0" applyFont="1" applyFill="1" applyBorder="1" applyAlignment="1">
      <alignment horizontal="center" vertical="center" wrapText="1"/>
    </xf>
    <xf numFmtId="14" fontId="9" fillId="16" borderId="28" xfId="0" applyNumberFormat="1" applyFont="1" applyFill="1" applyBorder="1" applyAlignment="1">
      <alignment horizontal="center" vertical="center"/>
    </xf>
    <xf numFmtId="0" fontId="13" fillId="16" borderId="28" xfId="0" applyFont="1" applyFill="1" applyBorder="1" applyAlignment="1">
      <alignment horizontal="center" vertical="center" wrapText="1"/>
    </xf>
    <xf numFmtId="4" fontId="11" fillId="16" borderId="28" xfId="1" applyNumberFormat="1" applyFont="1" applyFill="1" applyBorder="1" applyAlignment="1">
      <alignment horizontal="center" vertical="center" wrapText="1"/>
    </xf>
    <xf numFmtId="0" fontId="52" fillId="0" borderId="64" xfId="0" applyFont="1" applyFill="1" applyBorder="1" applyAlignment="1">
      <alignment vertical="top" wrapText="1"/>
    </xf>
    <xf numFmtId="0" fontId="9" fillId="16" borderId="30" xfId="0" applyFont="1" applyFill="1" applyBorder="1" applyAlignment="1">
      <alignment horizontal="center"/>
    </xf>
    <xf numFmtId="0" fontId="52" fillId="0" borderId="25" xfId="0" applyFont="1" applyFill="1" applyBorder="1" applyAlignment="1">
      <alignment vertical="top" wrapText="1"/>
    </xf>
    <xf numFmtId="49" fontId="18" fillId="0" borderId="38" xfId="0" applyNumberFormat="1" applyFont="1" applyFill="1" applyBorder="1" applyAlignment="1">
      <alignment horizontal="center" vertical="center" wrapText="1"/>
    </xf>
    <xf numFmtId="0" fontId="9" fillId="16" borderId="28" xfId="0" applyFont="1" applyFill="1" applyBorder="1" applyAlignment="1">
      <alignment horizontal="center"/>
    </xf>
    <xf numFmtId="49" fontId="18" fillId="16" borderId="9" xfId="0" applyNumberFormat="1" applyFont="1" applyFill="1" applyBorder="1" applyAlignment="1">
      <alignment horizontal="center" vertical="center" wrapText="1"/>
    </xf>
    <xf numFmtId="0" fontId="11" fillId="16" borderId="28" xfId="0" applyFont="1" applyFill="1" applyBorder="1" applyAlignment="1">
      <alignment horizontal="center" vertical="center" wrapText="1"/>
    </xf>
    <xf numFmtId="0" fontId="52" fillId="0" borderId="63" xfId="0" applyFont="1" applyFill="1" applyBorder="1" applyAlignment="1">
      <alignment vertical="top"/>
    </xf>
    <xf numFmtId="49" fontId="18" fillId="0" borderId="9" xfId="0" applyNumberFormat="1" applyFont="1" applyFill="1" applyBorder="1" applyAlignment="1">
      <alignment horizontal="center" vertical="center" wrapText="1"/>
    </xf>
    <xf numFmtId="0" fontId="52" fillId="0" borderId="65" xfId="0" applyFont="1" applyBorder="1" applyAlignment="1">
      <alignment wrapText="1"/>
    </xf>
    <xf numFmtId="0" fontId="52" fillId="0" borderId="66" xfId="0" applyFont="1" applyFill="1" applyBorder="1" applyAlignment="1">
      <alignment wrapText="1"/>
    </xf>
    <xf numFmtId="0" fontId="52" fillId="6" borderId="63" xfId="0" applyFont="1" applyFill="1" applyBorder="1" applyAlignment="1">
      <alignment vertical="top" wrapText="1"/>
    </xf>
    <xf numFmtId="0" fontId="52" fillId="0" borderId="67" xfId="0" applyFont="1" applyFill="1" applyBorder="1" applyAlignment="1">
      <alignment vertical="top"/>
    </xf>
    <xf numFmtId="0" fontId="52" fillId="0" borderId="63" xfId="0" applyFont="1" applyFill="1" applyBorder="1" applyAlignment="1">
      <alignment wrapText="1"/>
    </xf>
    <xf numFmtId="0" fontId="52" fillId="0" borderId="64" xfId="0" applyFont="1" applyFill="1" applyBorder="1" applyAlignment="1">
      <alignment wrapText="1"/>
    </xf>
    <xf numFmtId="49" fontId="18" fillId="0" borderId="28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/>
    </xf>
    <xf numFmtId="0" fontId="52" fillId="6" borderId="64" xfId="0" applyFont="1" applyFill="1" applyBorder="1" applyAlignment="1">
      <alignment vertical="top" wrapText="1"/>
    </xf>
    <xf numFmtId="166" fontId="9" fillId="14" borderId="28" xfId="2" applyNumberFormat="1" applyFont="1" applyFill="1" applyBorder="1" applyAlignment="1">
      <alignment horizontal="center" vertical="center" wrapText="1"/>
    </xf>
    <xf numFmtId="14" fontId="4" fillId="0" borderId="38" xfId="0" applyNumberFormat="1" applyFont="1" applyBorder="1" applyAlignment="1"/>
    <xf numFmtId="166" fontId="0" fillId="0" borderId="0" xfId="0" applyNumberFormat="1" applyFill="1"/>
    <xf numFmtId="4" fontId="0" fillId="0" borderId="0" xfId="0" applyNumberFormat="1"/>
    <xf numFmtId="0" fontId="9" fillId="6" borderId="24" xfId="0" applyFont="1" applyFill="1" applyBorder="1" applyAlignment="1">
      <alignment horizontal="center" vertical="center" wrapText="1"/>
    </xf>
    <xf numFmtId="14" fontId="14" fillId="6" borderId="28" xfId="0" applyNumberFormat="1" applyFont="1" applyFill="1" applyBorder="1" applyAlignment="1">
      <alignment horizontal="center" vertical="center" wrapText="1"/>
    </xf>
    <xf numFmtId="0" fontId="9" fillId="8" borderId="3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4" fontId="9" fillId="8" borderId="30" xfId="1" applyNumberFormat="1" applyFont="1" applyFill="1" applyBorder="1" applyAlignment="1">
      <alignment horizontal="right" vertical="center" wrapText="1"/>
    </xf>
    <xf numFmtId="4" fontId="9" fillId="8" borderId="30" xfId="1" applyNumberFormat="1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top" wrapText="1"/>
    </xf>
    <xf numFmtId="14" fontId="16" fillId="6" borderId="28" xfId="0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top" wrapText="1"/>
    </xf>
    <xf numFmtId="0" fontId="9" fillId="8" borderId="28" xfId="0" applyFont="1" applyFill="1" applyBorder="1" applyAlignment="1">
      <alignment horizontal="center" vertical="justify"/>
    </xf>
    <xf numFmtId="14" fontId="9" fillId="8" borderId="28" xfId="0" applyNumberFormat="1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top" wrapText="1"/>
    </xf>
    <xf numFmtId="0" fontId="38" fillId="0" borderId="28" xfId="0" applyFont="1" applyFill="1" applyBorder="1" applyAlignment="1">
      <alignment horizontal="center" vertical="top" wrapText="1"/>
    </xf>
    <xf numFmtId="0" fontId="38" fillId="0" borderId="25" xfId="0" applyFont="1" applyFill="1" applyBorder="1" applyAlignment="1">
      <alignment horizontal="center" vertical="top" wrapText="1"/>
    </xf>
    <xf numFmtId="0" fontId="38" fillId="0" borderId="63" xfId="0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center" vertical="center" wrapText="1"/>
    </xf>
    <xf numFmtId="0" fontId="38" fillId="6" borderId="28" xfId="0" applyFont="1" applyFill="1" applyBorder="1" applyAlignment="1">
      <alignment horizontal="center" vertical="top" wrapText="1"/>
    </xf>
    <xf numFmtId="0" fontId="38" fillId="6" borderId="25" xfId="0" applyFont="1" applyFill="1" applyBorder="1" applyAlignment="1">
      <alignment horizontal="center" vertical="top" wrapText="1"/>
    </xf>
    <xf numFmtId="0" fontId="0" fillId="6" borderId="30" xfId="0" applyFont="1" applyFill="1" applyBorder="1" applyAlignment="1">
      <alignment horizontal="center"/>
    </xf>
    <xf numFmtId="4" fontId="11" fillId="6" borderId="28" xfId="1" applyNumberFormat="1" applyFont="1" applyFill="1" applyBorder="1" applyAlignment="1">
      <alignment horizontal="center" vertical="center" wrapText="1"/>
    </xf>
    <xf numFmtId="0" fontId="38" fillId="0" borderId="67" xfId="0" applyFont="1" applyFill="1" applyBorder="1" applyAlignment="1">
      <alignment horizontal="center" vertical="top"/>
    </xf>
    <xf numFmtId="14" fontId="9" fillId="6" borderId="28" xfId="0" applyNumberFormat="1" applyFont="1" applyFill="1" applyBorder="1" applyAlignment="1">
      <alignment horizontal="center" vertical="center"/>
    </xf>
    <xf numFmtId="0" fontId="38" fillId="0" borderId="63" xfId="0" applyFont="1" applyFill="1" applyBorder="1" applyAlignment="1">
      <alignment horizontal="center" wrapText="1"/>
    </xf>
    <xf numFmtId="0" fontId="0" fillId="6" borderId="28" xfId="0" applyFill="1" applyBorder="1" applyAlignment="1">
      <alignment horizontal="center"/>
    </xf>
    <xf numFmtId="0" fontId="38" fillId="6" borderId="66" xfId="0" applyFont="1" applyFill="1" applyBorder="1" applyAlignment="1">
      <alignment horizontal="center" vertical="top"/>
    </xf>
    <xf numFmtId="14" fontId="16" fillId="6" borderId="28" xfId="0" applyNumberFormat="1" applyFont="1" applyFill="1" applyBorder="1" applyAlignment="1">
      <alignment horizontal="center" vertical="center" wrapText="1"/>
    </xf>
    <xf numFmtId="4" fontId="11" fillId="6" borderId="30" xfId="1" applyNumberFormat="1" applyFont="1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/>
    </xf>
    <xf numFmtId="0" fontId="38" fillId="6" borderId="63" xfId="0" applyFont="1" applyFill="1" applyBorder="1" applyAlignment="1">
      <alignment horizontal="center" vertical="top" wrapText="1"/>
    </xf>
    <xf numFmtId="0" fontId="38" fillId="0" borderId="64" xfId="0" applyFont="1" applyFill="1" applyBorder="1" applyAlignment="1">
      <alignment horizontal="center" vertical="top" wrapText="1"/>
    </xf>
    <xf numFmtId="4" fontId="9" fillId="6" borderId="30" xfId="1" applyNumberFormat="1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0" fillId="0" borderId="0" xfId="0" applyAlignment="1">
      <alignment horizontal="center"/>
    </xf>
    <xf numFmtId="49" fontId="54" fillId="0" borderId="69" xfId="0" applyNumberFormat="1" applyFont="1" applyFill="1" applyBorder="1" applyAlignment="1">
      <alignment horizontal="left" wrapText="1"/>
    </xf>
    <xf numFmtId="0" fontId="18" fillId="0" borderId="30" xfId="0" applyFont="1" applyFill="1" applyBorder="1" applyAlignment="1">
      <alignment vertical="center" wrapText="1"/>
    </xf>
    <xf numFmtId="43" fontId="41" fillId="14" borderId="70" xfId="1" applyFont="1" applyFill="1" applyBorder="1" applyAlignment="1">
      <alignment vertical="top" wrapText="1"/>
    </xf>
    <xf numFmtId="49" fontId="54" fillId="0" borderId="71" xfId="0" applyNumberFormat="1" applyFont="1" applyFill="1" applyBorder="1" applyAlignment="1">
      <alignment horizontal="left" wrapText="1"/>
    </xf>
    <xf numFmtId="43" fontId="41" fillId="14" borderId="28" xfId="1" applyFont="1" applyFill="1" applyBorder="1" applyAlignment="1">
      <alignment vertical="top" wrapText="1"/>
    </xf>
    <xf numFmtId="44" fontId="41" fillId="14" borderId="28" xfId="2" applyFont="1" applyFill="1" applyBorder="1" applyAlignment="1">
      <alignment vertical="top" wrapText="1"/>
    </xf>
    <xf numFmtId="49" fontId="54" fillId="0" borderId="72" xfId="0" applyNumberFormat="1" applyFont="1" applyFill="1" applyBorder="1" applyAlignment="1">
      <alignment horizontal="left" wrapText="1"/>
    </xf>
    <xf numFmtId="43" fontId="41" fillId="14" borderId="28" xfId="1" applyFont="1" applyFill="1" applyBorder="1" applyAlignment="1">
      <alignment horizontal="left" vertical="center" wrapText="1"/>
    </xf>
    <xf numFmtId="49" fontId="54" fillId="0" borderId="9" xfId="0" applyNumberFormat="1" applyFont="1" applyFill="1" applyBorder="1" applyAlignment="1">
      <alignment horizontal="left" wrapText="1"/>
    </xf>
    <xf numFmtId="43" fontId="41" fillId="14" borderId="70" xfId="1" applyFont="1" applyFill="1" applyBorder="1" applyAlignment="1">
      <alignment horizontal="left" vertical="center" wrapText="1"/>
    </xf>
    <xf numFmtId="49" fontId="54" fillId="0" borderId="73" xfId="0" applyNumberFormat="1" applyFont="1" applyFill="1" applyBorder="1" applyAlignment="1">
      <alignment horizontal="left"/>
    </xf>
    <xf numFmtId="49" fontId="54" fillId="0" borderId="74" xfId="0" applyNumberFormat="1" applyFont="1" applyFill="1" applyBorder="1" applyAlignment="1">
      <alignment horizontal="left" wrapText="1"/>
    </xf>
    <xf numFmtId="49" fontId="54" fillId="0" borderId="75" xfId="0" applyNumberFormat="1" applyFont="1" applyFill="1" applyBorder="1" applyAlignment="1">
      <alignment horizontal="left"/>
    </xf>
    <xf numFmtId="49" fontId="54" fillId="0" borderId="71" xfId="0" applyNumberFormat="1" applyFont="1" applyFill="1" applyBorder="1" applyAlignment="1">
      <alignment horizontal="left"/>
    </xf>
    <xf numFmtId="49" fontId="54" fillId="0" borderId="69" xfId="0" applyNumberFormat="1" applyFont="1" applyFill="1" applyBorder="1" applyAlignment="1">
      <alignment horizontal="left"/>
    </xf>
    <xf numFmtId="0" fontId="0" fillId="0" borderId="3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41" fillId="14" borderId="28" xfId="0" applyFont="1" applyFill="1" applyBorder="1" applyAlignment="1">
      <alignment horizontal="left" vertical="top"/>
    </xf>
    <xf numFmtId="49" fontId="54" fillId="0" borderId="72" xfId="0" applyNumberFormat="1" applyFont="1" applyFill="1" applyBorder="1" applyAlignment="1">
      <alignment horizontal="left"/>
    </xf>
    <xf numFmtId="0" fontId="41" fillId="14" borderId="28" xfId="0" applyFont="1" applyFill="1" applyBorder="1" applyAlignment="1">
      <alignment horizontal="left" vertical="top" wrapText="1"/>
    </xf>
    <xf numFmtId="0" fontId="41" fillId="14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4" fontId="14" fillId="0" borderId="28" xfId="0" applyNumberFormat="1" applyFont="1" applyFill="1" applyBorder="1" applyAlignment="1">
      <alignment horizontal="center" vertical="center" wrapText="1"/>
    </xf>
    <xf numFmtId="14" fontId="14" fillId="0" borderId="28" xfId="0" applyNumberFormat="1" applyFont="1" applyBorder="1" applyAlignment="1">
      <alignment horizontal="center" vertical="center" wrapText="1"/>
    </xf>
    <xf numFmtId="0" fontId="11" fillId="10" borderId="25" xfId="0" applyFont="1" applyFill="1" applyBorder="1" applyAlignment="1">
      <alignment horizontal="center" vertical="center" wrapText="1"/>
    </xf>
    <xf numFmtId="14" fontId="14" fillId="10" borderId="28" xfId="0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left" vertical="center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" fontId="55" fillId="7" borderId="28" xfId="1" applyNumberFormat="1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left" vertical="center"/>
    </xf>
    <xf numFmtId="4" fontId="9" fillId="7" borderId="28" xfId="1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left" vertical="center" wrapText="1"/>
    </xf>
    <xf numFmtId="4" fontId="16" fillId="0" borderId="28" xfId="1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7" borderId="2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 wrapText="1"/>
    </xf>
    <xf numFmtId="0" fontId="9" fillId="17" borderId="30" xfId="0" applyFont="1" applyFill="1" applyBorder="1" applyAlignment="1">
      <alignment horizontal="center" vertical="center" wrapText="1"/>
    </xf>
    <xf numFmtId="49" fontId="9" fillId="17" borderId="38" xfId="0" applyNumberFormat="1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49" fontId="9" fillId="7" borderId="30" xfId="0" applyNumberFormat="1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14" fontId="16" fillId="11" borderId="28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9" fillId="0" borderId="11" xfId="0" applyFont="1" applyBorder="1" applyAlignment="1">
      <alignment horizontal="left" vertical="center"/>
    </xf>
    <xf numFmtId="0" fontId="9" fillId="0" borderId="38" xfId="0" applyFont="1" applyBorder="1" applyAlignment="1"/>
    <xf numFmtId="0" fontId="9" fillId="0" borderId="28" xfId="0" applyFont="1" applyBorder="1" applyAlignment="1">
      <alignment horizontal="left" wrapText="1"/>
    </xf>
    <xf numFmtId="0" fontId="9" fillId="0" borderId="0" xfId="0" applyFont="1" applyBorder="1" applyAlignment="1"/>
    <xf numFmtId="0" fontId="9" fillId="0" borderId="30" xfId="0" applyFont="1" applyBorder="1" applyAlignment="1"/>
    <xf numFmtId="0" fontId="9" fillId="0" borderId="12" xfId="0" applyFont="1" applyBorder="1" applyAlignment="1">
      <alignment horizontal="left"/>
    </xf>
    <xf numFmtId="0" fontId="9" fillId="0" borderId="30" xfId="0" applyFont="1" applyBorder="1" applyAlignment="1">
      <alignment wrapText="1"/>
    </xf>
    <xf numFmtId="0" fontId="9" fillId="0" borderId="11" xfId="0" applyFont="1" applyBorder="1" applyAlignment="1">
      <alignment horizontal="left"/>
    </xf>
    <xf numFmtId="0" fontId="9" fillId="0" borderId="38" xfId="0" applyFont="1" applyBorder="1" applyAlignment="1">
      <alignment horizontal="right"/>
    </xf>
    <xf numFmtId="0" fontId="9" fillId="0" borderId="46" xfId="0" applyFont="1" applyBorder="1" applyAlignment="1">
      <alignment horizontal="left" vertical="center"/>
    </xf>
    <xf numFmtId="0" fontId="9" fillId="0" borderId="16" xfId="0" applyFont="1" applyBorder="1" applyAlignment="1"/>
    <xf numFmtId="0" fontId="9" fillId="0" borderId="24" xfId="0" applyFont="1" applyBorder="1" applyAlignment="1"/>
    <xf numFmtId="0" fontId="9" fillId="0" borderId="15" xfId="0" applyFont="1" applyBorder="1"/>
    <xf numFmtId="0" fontId="9" fillId="0" borderId="24" xfId="0" applyFont="1" applyBorder="1" applyAlignment="1">
      <alignment wrapText="1"/>
    </xf>
    <xf numFmtId="0" fontId="11" fillId="0" borderId="16" xfId="0" applyFont="1" applyBorder="1"/>
    <xf numFmtId="0" fontId="9" fillId="0" borderId="46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47" xfId="0" applyFont="1" applyBorder="1"/>
    <xf numFmtId="0" fontId="9" fillId="0" borderId="28" xfId="0" applyFont="1" applyFill="1" applyBorder="1" applyAlignment="1">
      <alignment horizontal="center" vertical="justify" wrapText="1"/>
    </xf>
    <xf numFmtId="0" fontId="40" fillId="0" borderId="28" xfId="0" applyFont="1" applyFill="1" applyBorder="1" applyAlignment="1">
      <alignment horizontal="justify" vertical="top" wrapText="1"/>
    </xf>
    <xf numFmtId="0" fontId="40" fillId="0" borderId="28" xfId="0" applyFont="1" applyFill="1" applyBorder="1" applyAlignment="1">
      <alignment vertical="top" wrapText="1"/>
    </xf>
    <xf numFmtId="0" fontId="9" fillId="0" borderId="28" xfId="0" applyFont="1" applyFill="1" applyBorder="1" applyAlignment="1">
      <alignment horizontal="center" vertical="justify"/>
    </xf>
    <xf numFmtId="0" fontId="41" fillId="0" borderId="28" xfId="0" applyFont="1" applyFill="1" applyBorder="1" applyAlignment="1">
      <alignment wrapText="1"/>
    </xf>
    <xf numFmtId="0" fontId="40" fillId="0" borderId="28" xfId="0" applyFont="1" applyFill="1" applyBorder="1" applyAlignment="1">
      <alignment vertical="center" wrapText="1"/>
    </xf>
    <xf numFmtId="0" fontId="40" fillId="0" borderId="0" xfId="0" applyFont="1" applyFill="1" applyAlignment="1">
      <alignment vertical="center" wrapText="1"/>
    </xf>
    <xf numFmtId="0" fontId="42" fillId="0" borderId="28" xfId="0" applyFont="1" applyFill="1" applyBorder="1" applyAlignment="1">
      <alignment wrapText="1"/>
    </xf>
    <xf numFmtId="0" fontId="41" fillId="0" borderId="28" xfId="0" applyFont="1" applyFill="1" applyBorder="1" applyAlignment="1">
      <alignment horizontal="center" wrapText="1"/>
    </xf>
    <xf numFmtId="0" fontId="40" fillId="0" borderId="24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wrapText="1"/>
    </xf>
    <xf numFmtId="0" fontId="11" fillId="0" borderId="28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8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7" fillId="8" borderId="4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30" xfId="0" applyFont="1" applyFill="1" applyBorder="1" applyAlignment="1">
      <alignment horizontal="center" vertical="center" wrapText="1"/>
    </xf>
    <xf numFmtId="4" fontId="11" fillId="8" borderId="28" xfId="4" applyNumberFormat="1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11" xfId="0" applyFont="1" applyFill="1" applyBorder="1" applyAlignment="1">
      <alignment horizontal="center" vertical="center" wrapText="1"/>
    </xf>
    <xf numFmtId="43" fontId="10" fillId="0" borderId="26" xfId="1" applyFont="1" applyBorder="1" applyAlignment="1">
      <alignment horizontal="center" vertical="center" wrapText="1"/>
    </xf>
    <xf numFmtId="43" fontId="16" fillId="0" borderId="28" xfId="1" applyFont="1" applyFill="1" applyBorder="1" applyAlignment="1">
      <alignment horizontal="center" vertical="center" wrapText="1"/>
    </xf>
    <xf numFmtId="43" fontId="16" fillId="0" borderId="30" xfId="1" applyFont="1" applyFill="1" applyBorder="1" applyAlignment="1">
      <alignment horizontal="center" vertical="center" wrapText="1"/>
    </xf>
    <xf numFmtId="43" fontId="16" fillId="0" borderId="33" xfId="1" applyFont="1" applyFill="1" applyBorder="1" applyAlignment="1">
      <alignment horizontal="center" vertical="center" wrapText="1"/>
    </xf>
    <xf numFmtId="43" fontId="9" fillId="0" borderId="24" xfId="1" applyFont="1" applyFill="1" applyBorder="1" applyAlignment="1">
      <alignment horizontal="center" vertical="center" wrapText="1"/>
    </xf>
    <xf numFmtId="43" fontId="9" fillId="0" borderId="28" xfId="1" applyFont="1" applyFill="1" applyBorder="1" applyAlignment="1">
      <alignment horizontal="center" vertical="center" wrapText="1"/>
    </xf>
    <xf numFmtId="43" fontId="9" fillId="0" borderId="35" xfId="1" applyFont="1" applyFill="1" applyBorder="1" applyAlignment="1">
      <alignment horizontal="center" vertical="center" wrapText="1"/>
    </xf>
    <xf numFmtId="43" fontId="9" fillId="0" borderId="30" xfId="1" applyFont="1" applyFill="1" applyBorder="1" applyAlignment="1">
      <alignment horizontal="center" vertical="center" wrapText="1"/>
    </xf>
    <xf numFmtId="43" fontId="9" fillId="0" borderId="40" xfId="1" applyFont="1" applyFill="1" applyBorder="1" applyAlignment="1">
      <alignment horizontal="center" vertical="center" wrapText="1"/>
    </xf>
    <xf numFmtId="43" fontId="9" fillId="8" borderId="28" xfId="1" applyFont="1" applyFill="1" applyBorder="1" applyAlignment="1">
      <alignment horizontal="center" vertical="center" wrapText="1"/>
    </xf>
    <xf numFmtId="43" fontId="13" fillId="0" borderId="24" xfId="1" applyFont="1" applyFill="1" applyBorder="1" applyAlignment="1">
      <alignment horizontal="center" vertical="center" wrapText="1"/>
    </xf>
    <xf numFmtId="43" fontId="20" fillId="0" borderId="28" xfId="1" applyFont="1" applyFill="1" applyBorder="1" applyAlignment="1">
      <alignment horizontal="center" vertical="center" wrapText="1"/>
    </xf>
    <xf numFmtId="43" fontId="22" fillId="0" borderId="28" xfId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1" applyFont="1"/>
    <xf numFmtId="43" fontId="13" fillId="0" borderId="49" xfId="1" applyFont="1" applyBorder="1" applyAlignment="1">
      <alignment horizontal="center" vertical="center" wrapText="1"/>
    </xf>
    <xf numFmtId="43" fontId="13" fillId="0" borderId="26" xfId="1" applyFont="1" applyBorder="1" applyAlignment="1">
      <alignment horizontal="center" vertical="center" wrapText="1"/>
    </xf>
    <xf numFmtId="43" fontId="13" fillId="0" borderId="29" xfId="1" applyFont="1" applyBorder="1" applyAlignment="1">
      <alignment horizontal="center" vertical="center" wrapText="1"/>
    </xf>
    <xf numFmtId="43" fontId="13" fillId="0" borderId="52" xfId="1" applyFont="1" applyBorder="1" applyAlignment="1">
      <alignment horizontal="center" vertical="center" wrapText="1"/>
    </xf>
    <xf numFmtId="43" fontId="20" fillId="0" borderId="29" xfId="1" applyFont="1" applyBorder="1" applyAlignment="1">
      <alignment horizontal="center" vertical="center" wrapText="1"/>
    </xf>
    <xf numFmtId="43" fontId="22" fillId="0" borderId="56" xfId="1" applyFont="1" applyBorder="1" applyAlignment="1">
      <alignment horizontal="center" vertical="center" wrapText="1"/>
    </xf>
    <xf numFmtId="43" fontId="11" fillId="0" borderId="0" xfId="1" applyFont="1"/>
    <xf numFmtId="43" fontId="10" fillId="0" borderId="24" xfId="1" applyFont="1" applyFill="1" applyBorder="1" applyAlignment="1">
      <alignment horizontal="center" vertical="center" wrapText="1"/>
    </xf>
    <xf numFmtId="43" fontId="0" fillId="8" borderId="28" xfId="1" applyFont="1" applyFill="1" applyBorder="1" applyAlignment="1">
      <alignment horizontal="center" vertical="center"/>
    </xf>
    <xf numFmtId="43" fontId="13" fillId="8" borderId="28" xfId="1" applyFont="1" applyFill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43" fontId="13" fillId="10" borderId="28" xfId="1" applyFont="1" applyFill="1" applyBorder="1" applyAlignment="1">
      <alignment horizontal="center" vertical="center" wrapText="1"/>
    </xf>
    <xf numFmtId="43" fontId="16" fillId="0" borderId="28" xfId="1" applyFont="1" applyBorder="1" applyAlignment="1">
      <alignment horizontal="center" vertical="center" wrapText="1"/>
    </xf>
    <xf numFmtId="43" fontId="16" fillId="11" borderId="28" xfId="1" applyFont="1" applyFill="1" applyBorder="1" applyAlignment="1">
      <alignment horizontal="center" vertical="center" wrapText="1"/>
    </xf>
    <xf numFmtId="43" fontId="16" fillId="12" borderId="28" xfId="1" applyFont="1" applyFill="1" applyBorder="1" applyAlignment="1">
      <alignment horizontal="center" vertical="center" wrapText="1"/>
    </xf>
    <xf numFmtId="43" fontId="9" fillId="0" borderId="28" xfId="1" applyFont="1" applyBorder="1" applyAlignment="1">
      <alignment horizontal="center" vertical="center" wrapText="1"/>
    </xf>
    <xf numFmtId="43" fontId="9" fillId="11" borderId="28" xfId="1" applyFont="1" applyFill="1" applyBorder="1" applyAlignment="1">
      <alignment horizontal="center" vertical="center" wrapText="1"/>
    </xf>
    <xf numFmtId="43" fontId="9" fillId="11" borderId="30" xfId="1" applyFont="1" applyFill="1" applyBorder="1" applyAlignment="1">
      <alignment horizontal="center" vertical="center" wrapText="1"/>
    </xf>
    <xf numFmtId="43" fontId="9" fillId="0" borderId="30" xfId="1" applyFont="1" applyBorder="1" applyAlignment="1">
      <alignment horizontal="center" vertical="center" wrapText="1"/>
    </xf>
    <xf numFmtId="43" fontId="13" fillId="11" borderId="28" xfId="1" applyFont="1" applyFill="1" applyBorder="1" applyAlignment="1">
      <alignment horizontal="center" vertical="center" wrapText="1"/>
    </xf>
    <xf numFmtId="43" fontId="13" fillId="0" borderId="28" xfId="1" applyFont="1" applyBorder="1" applyAlignment="1">
      <alignment horizontal="center" vertical="center" wrapText="1"/>
    </xf>
    <xf numFmtId="43" fontId="20" fillId="0" borderId="28" xfId="1" applyFont="1" applyBorder="1" applyAlignment="1">
      <alignment horizontal="center" vertical="center" wrapText="1"/>
    </xf>
    <xf numFmtId="43" fontId="22" fillId="0" borderId="28" xfId="1" applyFont="1" applyBorder="1" applyAlignment="1">
      <alignment horizontal="center" vertical="center" wrapText="1"/>
    </xf>
    <xf numFmtId="43" fontId="16" fillId="8" borderId="28" xfId="1" applyFont="1" applyFill="1" applyBorder="1" applyAlignment="1">
      <alignment horizontal="center" vertical="center" wrapText="1"/>
    </xf>
    <xf numFmtId="43" fontId="10" fillId="0" borderId="28" xfId="1" applyFont="1" applyBorder="1" applyAlignment="1">
      <alignment horizontal="center" vertical="center" wrapText="1"/>
    </xf>
    <xf numFmtId="43" fontId="9" fillId="6" borderId="28" xfId="1" applyFont="1" applyFill="1" applyBorder="1" applyAlignment="1">
      <alignment horizontal="center" vertical="center" wrapText="1"/>
    </xf>
    <xf numFmtId="43" fontId="16" fillId="6" borderId="28" xfId="1" applyFont="1" applyFill="1" applyBorder="1" applyAlignment="1">
      <alignment horizontal="center" vertical="center" wrapText="1"/>
    </xf>
    <xf numFmtId="43" fontId="9" fillId="6" borderId="28" xfId="1" applyFont="1" applyFill="1" applyBorder="1" applyAlignment="1">
      <alignment horizontal="center" wrapText="1"/>
    </xf>
    <xf numFmtId="43" fontId="0" fillId="6" borderId="28" xfId="1" applyFont="1" applyFill="1" applyBorder="1"/>
    <xf numFmtId="43" fontId="0" fillId="6" borderId="0" xfId="1" applyFont="1" applyFill="1"/>
    <xf numFmtId="43" fontId="13" fillId="0" borderId="28" xfId="1" applyFont="1" applyFill="1" applyBorder="1" applyAlignment="1">
      <alignment horizontal="center" vertical="center" wrapText="1"/>
    </xf>
    <xf numFmtId="43" fontId="10" fillId="8" borderId="24" xfId="1" applyFont="1" applyFill="1" applyBorder="1" applyAlignment="1">
      <alignment horizontal="center" vertical="center" wrapText="1"/>
    </xf>
    <xf numFmtId="43" fontId="46" fillId="0" borderId="28" xfId="1" applyFont="1" applyFill="1" applyBorder="1" applyAlignment="1">
      <alignment horizontal="center" vertical="center" wrapText="1"/>
    </xf>
    <xf numFmtId="43" fontId="4" fillId="15" borderId="24" xfId="1" applyFont="1" applyFill="1" applyBorder="1" applyAlignment="1">
      <alignment horizontal="center" vertical="center" wrapText="1"/>
    </xf>
    <xf numFmtId="43" fontId="49" fillId="15" borderId="28" xfId="1" applyFont="1" applyFill="1" applyBorder="1" applyAlignment="1">
      <alignment horizontal="center" vertical="center" wrapText="1"/>
    </xf>
    <xf numFmtId="43" fontId="27" fillId="0" borderId="28" xfId="1" applyFont="1" applyBorder="1" applyAlignment="1">
      <alignment horizontal="center" vertical="center" wrapText="1"/>
    </xf>
    <xf numFmtId="43" fontId="11" fillId="0" borderId="28" xfId="1" applyFont="1" applyBorder="1" applyAlignment="1">
      <alignment horizontal="center" vertical="center" wrapText="1"/>
    </xf>
    <xf numFmtId="43" fontId="4" fillId="15" borderId="28" xfId="1" applyFont="1" applyFill="1" applyBorder="1" applyAlignment="1">
      <alignment horizontal="center" vertical="center" wrapText="1"/>
    </xf>
    <xf numFmtId="43" fontId="27" fillId="0" borderId="30" xfId="1" applyFont="1" applyBorder="1" applyAlignment="1">
      <alignment horizontal="center" vertical="center" wrapText="1"/>
    </xf>
    <xf numFmtId="43" fontId="49" fillId="15" borderId="30" xfId="1" applyFont="1" applyFill="1" applyBorder="1" applyAlignment="1">
      <alignment horizontal="center" vertical="center" wrapText="1"/>
    </xf>
    <xf numFmtId="43" fontId="11" fillId="0" borderId="30" xfId="1" applyFont="1" applyBorder="1" applyAlignment="1">
      <alignment horizontal="center" vertical="center" wrapText="1"/>
    </xf>
    <xf numFmtId="43" fontId="4" fillId="15" borderId="25" xfId="1" applyFont="1" applyFill="1" applyBorder="1" applyAlignment="1">
      <alignment horizontal="center" vertical="center" wrapText="1"/>
    </xf>
    <xf numFmtId="43" fontId="9" fillId="0" borderId="25" xfId="1" applyFont="1" applyFill="1" applyBorder="1" applyAlignment="1">
      <alignment horizontal="center" vertical="center" wrapText="1"/>
    </xf>
    <xf numFmtId="43" fontId="4" fillId="15" borderId="30" xfId="1" applyFont="1" applyFill="1" applyBorder="1" applyAlignment="1">
      <alignment horizontal="center" vertical="center" wrapText="1"/>
    </xf>
    <xf numFmtId="43" fontId="9" fillId="15" borderId="30" xfId="1" applyFont="1" applyFill="1" applyBorder="1" applyAlignment="1">
      <alignment horizontal="center" vertical="center" wrapText="1"/>
    </xf>
    <xf numFmtId="43" fontId="46" fillId="0" borderId="28" xfId="1" applyFont="1" applyBorder="1" applyAlignment="1">
      <alignment horizontal="center" vertical="center" wrapText="1"/>
    </xf>
    <xf numFmtId="43" fontId="46" fillId="0" borderId="30" xfId="1" applyFont="1" applyBorder="1" applyAlignment="1">
      <alignment horizontal="center" vertical="center" wrapText="1"/>
    </xf>
    <xf numFmtId="43" fontId="11" fillId="0" borderId="0" xfId="1" applyFont="1" applyFill="1"/>
    <xf numFmtId="43" fontId="16" fillId="16" borderId="28" xfId="1" applyFont="1" applyFill="1" applyBorder="1" applyAlignment="1">
      <alignment horizontal="center" vertical="center" wrapText="1"/>
    </xf>
    <xf numFmtId="43" fontId="9" fillId="16" borderId="28" xfId="1" applyFont="1" applyFill="1" applyBorder="1" applyAlignment="1">
      <alignment horizontal="center" vertical="center" wrapText="1"/>
    </xf>
    <xf numFmtId="43" fontId="11" fillId="6" borderId="28" xfId="1" applyFont="1" applyFill="1" applyBorder="1" applyAlignment="1">
      <alignment horizontal="center" vertical="center" wrapText="1"/>
    </xf>
    <xf numFmtId="43" fontId="9" fillId="0" borderId="24" xfId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43" fontId="13" fillId="0" borderId="28" xfId="1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20" fillId="0" borderId="28" xfId="0" applyFont="1" applyFill="1" applyBorder="1" applyAlignment="1">
      <alignment horizontal="right" vertical="center"/>
    </xf>
    <xf numFmtId="0" fontId="14" fillId="0" borderId="28" xfId="0" applyFont="1" applyFill="1" applyBorder="1" applyAlignment="1">
      <alignment horizontal="right" vertical="center"/>
    </xf>
    <xf numFmtId="0" fontId="22" fillId="0" borderId="28" xfId="0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55" fillId="0" borderId="0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5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right" vertical="center"/>
    </xf>
    <xf numFmtId="0" fontId="23" fillId="0" borderId="12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4" fillId="15" borderId="10" xfId="0" applyFont="1" applyFill="1" applyBorder="1" applyAlignment="1">
      <alignment horizontal="center" vertical="center" wrapText="1"/>
    </xf>
    <xf numFmtId="0" fontId="4" fillId="15" borderId="8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43" fontId="46" fillId="0" borderId="28" xfId="1" applyFont="1" applyFill="1" applyBorder="1" applyAlignment="1">
      <alignment horizontal="center" vertical="center" wrapText="1"/>
    </xf>
    <xf numFmtId="0" fontId="4" fillId="15" borderId="46" xfId="0" applyFont="1" applyFill="1" applyBorder="1" applyAlignment="1">
      <alignment horizontal="center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15" borderId="16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3" fontId="13" fillId="0" borderId="30" xfId="1" applyFont="1" applyBorder="1" applyAlignment="1">
      <alignment horizontal="center" vertical="center" wrapText="1"/>
    </xf>
    <xf numFmtId="43" fontId="13" fillId="0" borderId="24" xfId="1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43" fontId="13" fillId="0" borderId="29" xfId="1" applyFont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left" vertical="center" wrapText="1"/>
    </xf>
    <xf numFmtId="16" fontId="18" fillId="0" borderId="30" xfId="0" applyNumberFormat="1" applyFont="1" applyBorder="1" applyAlignment="1">
      <alignment horizontal="center" vertical="center" wrapText="1"/>
    </xf>
    <xf numFmtId="16" fontId="18" fillId="0" borderId="24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right" vertical="center"/>
    </xf>
    <xf numFmtId="0" fontId="22" fillId="0" borderId="55" xfId="0" applyFont="1" applyFill="1" applyBorder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1" fillId="0" borderId="30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0" fillId="0" borderId="28" xfId="0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166" fontId="4" fillId="0" borderId="10" xfId="0" applyNumberFormat="1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center"/>
    </xf>
    <xf numFmtId="43" fontId="13" fillId="0" borderId="28" xfId="1" applyFont="1" applyFill="1" applyBorder="1" applyAlignment="1">
      <alignment horizontal="center" vertical="center" wrapText="1"/>
    </xf>
    <xf numFmtId="0" fontId="4" fillId="0" borderId="0" xfId="6" applyFont="1" applyAlignment="1">
      <alignment horizontal="center" wrapText="1"/>
    </xf>
    <xf numFmtId="0" fontId="6" fillId="3" borderId="28" xfId="6" applyFont="1" applyFill="1" applyBorder="1" applyAlignment="1">
      <alignment horizontal="center" vertical="center" wrapText="1"/>
    </xf>
    <xf numFmtId="0" fontId="8" fillId="4" borderId="8" xfId="6" applyFont="1" applyFill="1" applyBorder="1" applyAlignment="1">
      <alignment horizontal="center" vertical="center"/>
    </xf>
    <xf numFmtId="0" fontId="8" fillId="4" borderId="9" xfId="6" applyFont="1" applyFill="1" applyBorder="1" applyAlignment="1">
      <alignment horizontal="center" vertical="center"/>
    </xf>
    <xf numFmtId="0" fontId="8" fillId="4" borderId="10" xfId="6" applyFont="1" applyFill="1" applyBorder="1" applyAlignment="1">
      <alignment horizontal="center" vertical="center"/>
    </xf>
    <xf numFmtId="0" fontId="11" fillId="0" borderId="30" xfId="6" applyBorder="1" applyAlignment="1">
      <alignment horizontal="center" vertical="center"/>
    </xf>
    <xf numFmtId="0" fontId="11" fillId="0" borderId="24" xfId="6" applyBorder="1" applyAlignment="1">
      <alignment horizontal="center" vertical="center"/>
    </xf>
    <xf numFmtId="0" fontId="9" fillId="0" borderId="30" xfId="6" applyFont="1" applyBorder="1" applyAlignment="1">
      <alignment horizontal="center" vertical="center" wrapText="1"/>
    </xf>
    <xf numFmtId="0" fontId="9" fillId="0" borderId="24" xfId="6" applyFont="1" applyBorder="1" applyAlignment="1">
      <alignment horizontal="center" vertical="center" wrapText="1"/>
    </xf>
    <xf numFmtId="0" fontId="10" fillId="0" borderId="28" xfId="6" applyFont="1" applyBorder="1" applyAlignment="1">
      <alignment horizontal="center" vertical="center" wrapText="1"/>
    </xf>
    <xf numFmtId="0" fontId="10" fillId="0" borderId="11" xfId="6" applyFont="1" applyBorder="1" applyAlignment="1">
      <alignment horizontal="center" vertical="center" wrapText="1"/>
    </xf>
    <xf numFmtId="0" fontId="10" fillId="0" borderId="38" xfId="6" applyFont="1" applyBorder="1" applyAlignment="1">
      <alignment horizontal="center" vertical="center" wrapText="1"/>
    </xf>
    <xf numFmtId="0" fontId="11" fillId="0" borderId="28" xfId="6" applyFont="1" applyBorder="1" applyAlignment="1">
      <alignment horizontal="center" vertical="center" wrapText="1"/>
    </xf>
    <xf numFmtId="0" fontId="6" fillId="5" borderId="11" xfId="6" applyFont="1" applyFill="1" applyBorder="1" applyAlignment="1">
      <alignment horizontal="center" vertical="center" wrapText="1"/>
    </xf>
    <xf numFmtId="0" fontId="6" fillId="5" borderId="12" xfId="6" applyFont="1" applyFill="1" applyBorder="1" applyAlignment="1">
      <alignment horizontal="center" vertical="center" wrapText="1"/>
    </xf>
    <xf numFmtId="0" fontId="6" fillId="5" borderId="38" xfId="6" applyFont="1" applyFill="1" applyBorder="1" applyAlignment="1">
      <alignment horizontal="center" vertical="center" wrapText="1"/>
    </xf>
    <xf numFmtId="0" fontId="6" fillId="5" borderId="20" xfId="6" applyFont="1" applyFill="1" applyBorder="1" applyAlignment="1">
      <alignment horizontal="center" vertical="center" wrapText="1"/>
    </xf>
    <xf numFmtId="0" fontId="6" fillId="5" borderId="21" xfId="6" applyFont="1" applyFill="1" applyBorder="1" applyAlignment="1">
      <alignment horizontal="center" vertical="center" wrapText="1"/>
    </xf>
    <xf numFmtId="0" fontId="6" fillId="5" borderId="57" xfId="6" applyFont="1" applyFill="1" applyBorder="1" applyAlignment="1">
      <alignment horizontal="center" vertical="center" wrapText="1"/>
    </xf>
    <xf numFmtId="0" fontId="9" fillId="4" borderId="10" xfId="6" applyFont="1" applyFill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 vertical="center" wrapText="1"/>
    </xf>
    <xf numFmtId="0" fontId="9" fillId="4" borderId="17" xfId="6" applyFont="1" applyFill="1" applyBorder="1" applyAlignment="1">
      <alignment horizontal="center" vertical="center" wrapText="1"/>
    </xf>
    <xf numFmtId="0" fontId="9" fillId="4" borderId="18" xfId="6" applyFont="1" applyFill="1" applyBorder="1" applyAlignment="1">
      <alignment horizontal="center" vertical="center" wrapText="1"/>
    </xf>
    <xf numFmtId="0" fontId="9" fillId="4" borderId="19" xfId="6" applyFont="1" applyFill="1" applyBorder="1" applyAlignment="1">
      <alignment horizontal="center" vertical="center" wrapText="1"/>
    </xf>
    <xf numFmtId="0" fontId="13" fillId="0" borderId="28" xfId="6" applyFont="1" applyBorder="1" applyAlignment="1">
      <alignment horizontal="center" vertical="center" wrapText="1"/>
    </xf>
    <xf numFmtId="0" fontId="12" fillId="9" borderId="28" xfId="6" applyFont="1" applyFill="1" applyBorder="1" applyAlignment="1">
      <alignment horizontal="center" vertical="center" wrapText="1"/>
    </xf>
    <xf numFmtId="0" fontId="21" fillId="0" borderId="30" xfId="6" applyFont="1" applyBorder="1" applyAlignment="1">
      <alignment horizontal="center" vertical="center" wrapText="1"/>
    </xf>
    <xf numFmtId="0" fontId="21" fillId="0" borderId="24" xfId="6" applyFont="1" applyBorder="1" applyAlignment="1">
      <alignment horizontal="center" vertical="center" wrapText="1"/>
    </xf>
    <xf numFmtId="0" fontId="20" fillId="0" borderId="28" xfId="6" applyFont="1" applyFill="1" applyBorder="1" applyAlignment="1">
      <alignment horizontal="right" vertical="center"/>
    </xf>
    <xf numFmtId="0" fontId="21" fillId="0" borderId="28" xfId="6" applyFont="1" applyFill="1" applyBorder="1" applyAlignment="1">
      <alignment horizontal="right" vertical="center"/>
    </xf>
    <xf numFmtId="0" fontId="22" fillId="0" borderId="28" xfId="6" applyFont="1" applyFill="1" applyBorder="1" applyAlignment="1">
      <alignment horizontal="right" vertical="center"/>
    </xf>
    <xf numFmtId="0" fontId="10" fillId="0" borderId="10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9" fillId="6" borderId="11" xfId="6" applyFont="1" applyFill="1" applyBorder="1" applyAlignment="1">
      <alignment horizontal="center" vertical="center"/>
    </xf>
    <xf numFmtId="0" fontId="9" fillId="6" borderId="12" xfId="6" applyFont="1" applyFill="1" applyBorder="1" applyAlignment="1">
      <alignment horizontal="center" vertical="center"/>
    </xf>
    <xf numFmtId="0" fontId="9" fillId="6" borderId="38" xfId="6" applyFont="1" applyFill="1" applyBorder="1" applyAlignment="1">
      <alignment horizontal="center" vertical="center"/>
    </xf>
    <xf numFmtId="0" fontId="9" fillId="6" borderId="46" xfId="6" applyFont="1" applyFill="1" applyBorder="1" applyAlignment="1">
      <alignment horizontal="center" vertical="center"/>
    </xf>
    <xf numFmtId="0" fontId="9" fillId="6" borderId="15" xfId="6" applyFont="1" applyFill="1" applyBorder="1" applyAlignment="1">
      <alignment horizontal="center" vertical="center"/>
    </xf>
    <xf numFmtId="0" fontId="9" fillId="6" borderId="16" xfId="6" applyFont="1" applyFill="1" applyBorder="1" applyAlignment="1">
      <alignment horizontal="center" vertical="center"/>
    </xf>
    <xf numFmtId="0" fontId="33" fillId="0" borderId="10" xfId="6" applyFont="1" applyBorder="1" applyAlignment="1">
      <alignment horizontal="center"/>
    </xf>
    <xf numFmtId="0" fontId="33" fillId="0" borderId="8" xfId="6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4" fillId="0" borderId="10" xfId="6" applyFont="1" applyBorder="1" applyAlignment="1">
      <alignment horizontal="center"/>
    </xf>
    <xf numFmtId="0" fontId="4" fillId="0" borderId="9" xfId="6" applyFont="1" applyBorder="1" applyAlignment="1">
      <alignment horizontal="center"/>
    </xf>
    <xf numFmtId="0" fontId="4" fillId="0" borderId="10" xfId="6" applyFont="1" applyBorder="1" applyAlignment="1">
      <alignment horizontal="center" wrapText="1"/>
    </xf>
    <xf numFmtId="0" fontId="4" fillId="0" borderId="9" xfId="6" applyFont="1" applyBorder="1" applyAlignment="1">
      <alignment horizont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57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43" fontId="10" fillId="0" borderId="62" xfId="1" applyFont="1" applyBorder="1" applyAlignment="1">
      <alignment horizontal="center" vertical="center" wrapText="1"/>
    </xf>
    <xf numFmtId="43" fontId="10" fillId="0" borderId="24" xfId="1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3" fillId="0" borderId="4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44" fillId="0" borderId="46" xfId="0" applyFont="1" applyFill="1" applyBorder="1" applyAlignment="1">
      <alignment horizontal="center" wrapText="1"/>
    </xf>
    <xf numFmtId="0" fontId="44" fillId="0" borderId="15" xfId="0" applyFont="1" applyFill="1" applyBorder="1" applyAlignment="1">
      <alignment horizontal="center" wrapText="1"/>
    </xf>
    <xf numFmtId="0" fontId="44" fillId="0" borderId="16" xfId="0" applyFont="1" applyFill="1" applyBorder="1" applyAlignment="1">
      <alignment horizontal="center" wrapText="1"/>
    </xf>
    <xf numFmtId="14" fontId="16" fillId="7" borderId="28" xfId="0" applyNumberFormat="1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/>
    </xf>
    <xf numFmtId="49" fontId="10" fillId="6" borderId="38" xfId="0" applyNumberFormat="1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/>
    </xf>
    <xf numFmtId="0" fontId="56" fillId="6" borderId="28" xfId="1" applyNumberFormat="1" applyFont="1" applyFill="1" applyBorder="1"/>
    <xf numFmtId="0" fontId="9" fillId="0" borderId="30" xfId="0" applyFont="1" applyFill="1" applyBorder="1" applyAlignment="1">
      <alignment horizont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43" fontId="56" fillId="6" borderId="28" xfId="1" applyFont="1" applyFill="1" applyBorder="1"/>
    <xf numFmtId="0" fontId="3" fillId="6" borderId="8" xfId="0" applyFont="1" applyFill="1" applyBorder="1" applyAlignment="1">
      <alignment horizontal="center" vertical="center"/>
    </xf>
    <xf numFmtId="0" fontId="30" fillId="6" borderId="28" xfId="0" applyFont="1" applyFill="1" applyBorder="1"/>
    <xf numFmtId="0" fontId="30" fillId="6" borderId="8" xfId="0" applyFont="1" applyFill="1" applyBorder="1"/>
    <xf numFmtId="0" fontId="30" fillId="6" borderId="28" xfId="0" applyFont="1" applyFill="1" applyBorder="1" applyAlignment="1">
      <alignment horizontal="left"/>
    </xf>
    <xf numFmtId="0" fontId="30" fillId="6" borderId="28" xfId="0" applyFont="1" applyFill="1" applyBorder="1" applyAlignment="1"/>
    <xf numFmtId="2" fontId="0" fillId="8" borderId="28" xfId="0" applyNumberFormat="1" applyFill="1" applyBorder="1" applyAlignment="1">
      <alignment horizontal="center" vertical="center"/>
    </xf>
    <xf numFmtId="1" fontId="0" fillId="8" borderId="28" xfId="0" applyNumberFormat="1" applyFill="1" applyBorder="1" applyAlignment="1">
      <alignment horizontal="center" vertical="center"/>
    </xf>
    <xf numFmtId="0" fontId="56" fillId="6" borderId="28" xfId="0" applyNumberFormat="1" applyFont="1" applyFill="1" applyBorder="1"/>
    <xf numFmtId="0" fontId="56" fillId="6" borderId="28" xfId="0" applyFont="1" applyFill="1" applyBorder="1"/>
    <xf numFmtId="0" fontId="30" fillId="0" borderId="8" xfId="0" applyFont="1" applyBorder="1"/>
    <xf numFmtId="1" fontId="0" fillId="6" borderId="28" xfId="0" applyNumberFormat="1" applyFill="1" applyBorder="1" applyAlignment="1">
      <alignment horizontal="center" vertical="center"/>
    </xf>
    <xf numFmtId="166" fontId="9" fillId="0" borderId="28" xfId="5" applyNumberFormat="1" applyFont="1" applyFill="1" applyBorder="1" applyAlignment="1">
      <alignment horizontal="center" vertical="center" wrapText="1"/>
    </xf>
    <xf numFmtId="166" fontId="22" fillId="0" borderId="28" xfId="5" applyNumberFormat="1" applyFont="1" applyFill="1" applyBorder="1" applyAlignment="1">
      <alignment horizontal="center" vertical="center" wrapText="1"/>
    </xf>
    <xf numFmtId="0" fontId="57" fillId="0" borderId="76" xfId="0" applyFont="1" applyBorder="1" applyAlignment="1">
      <alignment horizontal="center" vertical="center" wrapText="1"/>
    </xf>
    <xf numFmtId="0" fontId="57" fillId="0" borderId="76" xfId="0" applyFont="1" applyBorder="1" applyAlignment="1">
      <alignment vertical="center" wrapText="1"/>
    </xf>
    <xf numFmtId="0" fontId="58" fillId="18" borderId="77" xfId="0" applyFont="1" applyFill="1" applyBorder="1" applyAlignment="1">
      <alignment horizontal="center" vertical="center" wrapText="1"/>
    </xf>
    <xf numFmtId="0" fontId="58" fillId="18" borderId="78" xfId="0" applyFont="1" applyFill="1" applyBorder="1" applyAlignment="1">
      <alignment horizontal="center" vertical="center" wrapText="1"/>
    </xf>
    <xf numFmtId="0" fontId="58" fillId="18" borderId="79" xfId="0" applyFont="1" applyFill="1" applyBorder="1" applyAlignment="1">
      <alignment horizontal="center" vertical="center" wrapText="1"/>
    </xf>
    <xf numFmtId="0" fontId="58" fillId="18" borderId="80" xfId="0" applyFont="1" applyFill="1" applyBorder="1" applyAlignment="1">
      <alignment horizontal="center" vertical="center" wrapText="1"/>
    </xf>
    <xf numFmtId="0" fontId="58" fillId="18" borderId="80" xfId="0" applyFont="1" applyFill="1" applyBorder="1" applyAlignment="1">
      <alignment horizontal="center" vertical="center" wrapText="1"/>
    </xf>
    <xf numFmtId="0" fontId="59" fillId="18" borderId="78" xfId="0" applyFont="1" applyFill="1" applyBorder="1" applyAlignment="1">
      <alignment horizontal="center" vertical="center" wrapText="1"/>
    </xf>
    <xf numFmtId="0" fontId="60" fillId="18" borderId="81" xfId="0" applyFont="1" applyFill="1" applyBorder="1" applyAlignment="1">
      <alignment horizontal="center" vertical="center"/>
    </xf>
    <xf numFmtId="0" fontId="60" fillId="18" borderId="82" xfId="0" applyFont="1" applyFill="1" applyBorder="1" applyAlignment="1">
      <alignment horizontal="center" vertical="center"/>
    </xf>
    <xf numFmtId="0" fontId="58" fillId="18" borderId="83" xfId="0" applyFont="1" applyFill="1" applyBorder="1" applyAlignment="1">
      <alignment horizontal="center" vertical="center" wrapText="1"/>
    </xf>
    <xf numFmtId="0" fontId="59" fillId="18" borderId="84" xfId="0" applyFont="1" applyFill="1" applyBorder="1" applyAlignment="1">
      <alignment horizontal="center" vertical="center" wrapText="1"/>
    </xf>
    <xf numFmtId="0" fontId="61" fillId="18" borderId="85" xfId="0" applyFont="1" applyFill="1" applyBorder="1" applyAlignment="1">
      <alignment horizontal="center" vertical="center" wrapText="1"/>
    </xf>
    <xf numFmtId="0" fontId="62" fillId="18" borderId="30" xfId="0" applyFont="1" applyFill="1" applyBorder="1" applyAlignment="1">
      <alignment horizontal="left" vertical="center" wrapText="1"/>
    </xf>
    <xf numFmtId="0" fontId="61" fillId="18" borderId="28" xfId="0" applyFont="1" applyFill="1" applyBorder="1" applyAlignment="1">
      <alignment horizontal="center" vertical="center" wrapText="1"/>
    </xf>
    <xf numFmtId="0" fontId="63" fillId="18" borderId="84" xfId="0" applyFont="1" applyFill="1" applyBorder="1" applyAlignment="1">
      <alignment horizontal="center" vertical="center" wrapText="1"/>
    </xf>
    <xf numFmtId="0" fontId="60" fillId="18" borderId="86" xfId="0" applyFont="1" applyFill="1" applyBorder="1" applyAlignment="1">
      <alignment horizontal="center" vertical="center" wrapText="1"/>
    </xf>
    <xf numFmtId="0" fontId="60" fillId="18" borderId="87" xfId="0" applyFont="1" applyFill="1" applyBorder="1" applyAlignment="1">
      <alignment horizontal="center" vertical="center"/>
    </xf>
    <xf numFmtId="0" fontId="60" fillId="18" borderId="88" xfId="0" applyFont="1" applyFill="1" applyBorder="1" applyAlignment="1">
      <alignment horizontal="center" vertical="center"/>
    </xf>
    <xf numFmtId="0" fontId="60" fillId="18" borderId="79" xfId="0" applyFont="1" applyFill="1" applyBorder="1" applyAlignment="1">
      <alignment horizontal="center" vertical="center"/>
    </xf>
    <xf numFmtId="0" fontId="60" fillId="18" borderId="80" xfId="0" applyFont="1" applyFill="1" applyBorder="1" applyAlignment="1">
      <alignment horizontal="center" vertical="center"/>
    </xf>
    <xf numFmtId="0" fontId="60" fillId="18" borderId="78" xfId="0" applyFont="1" applyFill="1" applyBorder="1" applyAlignment="1">
      <alignment horizontal="center" vertical="center"/>
    </xf>
    <xf numFmtId="0" fontId="60" fillId="18" borderId="86" xfId="0" applyFont="1" applyFill="1" applyBorder="1" applyAlignment="1">
      <alignment horizontal="center" vertical="center"/>
    </xf>
    <xf numFmtId="0" fontId="58" fillId="18" borderId="89" xfId="0" applyFont="1" applyFill="1" applyBorder="1" applyAlignment="1">
      <alignment horizontal="center" vertical="center" wrapText="1"/>
    </xf>
    <xf numFmtId="0" fontId="59" fillId="18" borderId="90" xfId="0" applyFont="1" applyFill="1" applyBorder="1" applyAlignment="1">
      <alignment horizontal="center" vertical="center" wrapText="1"/>
    </xf>
    <xf numFmtId="0" fontId="61" fillId="18" borderId="91" xfId="0" applyFont="1" applyFill="1" applyBorder="1" applyAlignment="1">
      <alignment horizontal="center" vertical="center" wrapText="1"/>
    </xf>
    <xf numFmtId="0" fontId="62" fillId="18" borderId="92" xfId="0" applyFont="1" applyFill="1" applyBorder="1" applyAlignment="1">
      <alignment horizontal="left" vertical="center"/>
    </xf>
    <xf numFmtId="0" fontId="61" fillId="18" borderId="93" xfId="0" applyFont="1" applyFill="1" applyBorder="1" applyAlignment="1">
      <alignment horizontal="center" vertical="center" wrapText="1"/>
    </xf>
    <xf numFmtId="0" fontId="63" fillId="18" borderId="90" xfId="0" applyFont="1" applyFill="1" applyBorder="1" applyAlignment="1">
      <alignment horizontal="center" vertical="center" wrapText="1"/>
    </xf>
    <xf numFmtId="0" fontId="59" fillId="18" borderId="94" xfId="0" applyFont="1" applyFill="1" applyBorder="1" applyAlignment="1">
      <alignment horizontal="center" vertical="center" wrapText="1"/>
    </xf>
    <xf numFmtId="0" fontId="59" fillId="18" borderId="95" xfId="0" applyFont="1" applyFill="1" applyBorder="1" applyAlignment="1">
      <alignment horizontal="center" vertical="center" wrapText="1"/>
    </xf>
    <xf numFmtId="0" fontId="59" fillId="18" borderId="96" xfId="0" applyFont="1" applyFill="1" applyBorder="1" applyAlignment="1">
      <alignment horizontal="center" vertical="center" wrapText="1"/>
    </xf>
    <xf numFmtId="0" fontId="59" fillId="18" borderId="97" xfId="0" applyFont="1" applyFill="1" applyBorder="1" applyAlignment="1">
      <alignment horizontal="center" vertical="center" wrapText="1"/>
    </xf>
    <xf numFmtId="0" fontId="59" fillId="18" borderId="91" xfId="0" applyFont="1" applyFill="1" applyBorder="1" applyAlignment="1">
      <alignment horizontal="center" vertical="center" wrapText="1"/>
    </xf>
    <xf numFmtId="0" fontId="59" fillId="18" borderId="93" xfId="0" applyFont="1" applyFill="1" applyBorder="1" applyAlignment="1">
      <alignment horizontal="center" vertical="center" wrapText="1"/>
    </xf>
    <xf numFmtId="0" fontId="58" fillId="18" borderId="83" xfId="0" applyFont="1" applyFill="1" applyBorder="1" applyAlignment="1">
      <alignment horizontal="center" vertical="center" wrapText="1"/>
    </xf>
    <xf numFmtId="0" fontId="59" fillId="18" borderId="98" xfId="0" applyFont="1" applyFill="1" applyBorder="1" applyAlignment="1">
      <alignment horizontal="center" vertical="center" wrapText="1"/>
    </xf>
    <xf numFmtId="0" fontId="61" fillId="18" borderId="83" xfId="0" applyFont="1" applyFill="1" applyBorder="1" applyAlignment="1">
      <alignment horizontal="center" vertical="center" wrapText="1"/>
    </xf>
    <xf numFmtId="0" fontId="62" fillId="18" borderId="25" xfId="0" applyFont="1" applyFill="1" applyBorder="1" applyAlignment="1">
      <alignment horizontal="left" vertical="center"/>
    </xf>
    <xf numFmtId="0" fontId="61" fillId="18" borderId="25" xfId="0" applyFont="1" applyFill="1" applyBorder="1" applyAlignment="1">
      <alignment horizontal="center" vertical="center" wrapText="1"/>
    </xf>
    <xf numFmtId="0" fontId="63" fillId="18" borderId="98" xfId="0" applyFont="1" applyFill="1" applyBorder="1" applyAlignment="1">
      <alignment horizontal="center" vertical="center" wrapText="1"/>
    </xf>
    <xf numFmtId="0" fontId="64" fillId="18" borderId="83" xfId="0" applyFont="1" applyFill="1" applyBorder="1" applyAlignment="1">
      <alignment horizontal="center" vertical="center" wrapText="1"/>
    </xf>
    <xf numFmtId="0" fontId="64" fillId="18" borderId="47" xfId="0" applyFont="1" applyFill="1" applyBorder="1" applyAlignment="1">
      <alignment horizontal="center" vertical="center" wrapText="1"/>
    </xf>
    <xf numFmtId="0" fontId="64" fillId="18" borderId="25" xfId="0" applyFont="1" applyFill="1" applyBorder="1" applyAlignment="1">
      <alignment horizontal="center" vertical="center" wrapText="1"/>
    </xf>
    <xf numFmtId="0" fontId="64" fillId="18" borderId="98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11" borderId="99" xfId="0" applyFont="1" applyFill="1" applyBorder="1" applyAlignment="1">
      <alignment horizontal="left" vertical="center"/>
    </xf>
    <xf numFmtId="0" fontId="9" fillId="11" borderId="100" xfId="0" applyFont="1" applyFill="1" applyBorder="1" applyAlignment="1">
      <alignment horizontal="left" vertical="center" wrapText="1"/>
    </xf>
    <xf numFmtId="0" fontId="10" fillId="11" borderId="99" xfId="0" applyFont="1" applyFill="1" applyBorder="1" applyAlignment="1">
      <alignment horizontal="center" vertical="center" wrapText="1"/>
    </xf>
    <xf numFmtId="0" fontId="10" fillId="11" borderId="24" xfId="0" applyFont="1" applyFill="1" applyBorder="1" applyAlignment="1">
      <alignment horizontal="center" vertical="center" wrapText="1"/>
    </xf>
    <xf numFmtId="0" fontId="9" fillId="11" borderId="100" xfId="0" applyFont="1" applyFill="1" applyBorder="1" applyAlignment="1">
      <alignment horizontal="center" vertical="center" wrapText="1"/>
    </xf>
    <xf numFmtId="14" fontId="16" fillId="11" borderId="99" xfId="0" applyNumberFormat="1" applyFont="1" applyFill="1" applyBorder="1" applyAlignment="1">
      <alignment horizontal="center" vertical="center"/>
    </xf>
    <xf numFmtId="14" fontId="16" fillId="11" borderId="24" xfId="0" applyNumberFormat="1" applyFont="1" applyFill="1" applyBorder="1" applyAlignment="1">
      <alignment horizontal="center" vertical="center"/>
    </xf>
    <xf numFmtId="14" fontId="16" fillId="11" borderId="100" xfId="0" applyNumberFormat="1" applyFont="1" applyFill="1" applyBorder="1" applyAlignment="1">
      <alignment horizontal="center" vertical="center"/>
    </xf>
    <xf numFmtId="14" fontId="16" fillId="11" borderId="99" xfId="0" applyNumberFormat="1" applyFont="1" applyFill="1" applyBorder="1" applyAlignment="1">
      <alignment horizontal="right" vertical="center"/>
    </xf>
    <xf numFmtId="0" fontId="3" fillId="11" borderId="85" xfId="0" applyFont="1" applyFill="1" applyBorder="1" applyAlignment="1">
      <alignment horizontal="left" vertical="center"/>
    </xf>
    <xf numFmtId="0" fontId="9" fillId="11" borderId="84" xfId="0" applyFont="1" applyFill="1" applyBorder="1" applyAlignment="1">
      <alignment horizontal="left" vertical="center" wrapText="1"/>
    </xf>
    <xf numFmtId="0" fontId="10" fillId="11" borderId="85" xfId="0" applyFont="1" applyFill="1" applyBorder="1" applyAlignment="1">
      <alignment horizontal="center" vertical="center" wrapText="1"/>
    </xf>
    <xf numFmtId="0" fontId="10" fillId="11" borderId="28" xfId="0" applyFont="1" applyFill="1" applyBorder="1" applyAlignment="1">
      <alignment horizontal="center" vertical="center" wrapText="1"/>
    </xf>
    <xf numFmtId="0" fontId="9" fillId="11" borderId="84" xfId="0" applyFont="1" applyFill="1" applyBorder="1" applyAlignment="1">
      <alignment horizontal="center" vertical="center" wrapText="1"/>
    </xf>
    <xf numFmtId="14" fontId="16" fillId="11" borderId="85" xfId="0" applyNumberFormat="1" applyFont="1" applyFill="1" applyBorder="1" applyAlignment="1">
      <alignment horizontal="center" vertical="center"/>
    </xf>
    <xf numFmtId="14" fontId="16" fillId="11" borderId="84" xfId="0" applyNumberFormat="1" applyFont="1" applyFill="1" applyBorder="1" applyAlignment="1">
      <alignment horizontal="center" vertical="center"/>
    </xf>
    <xf numFmtId="14" fontId="16" fillId="11" borderId="85" xfId="0" applyNumberFormat="1" applyFont="1" applyFill="1" applyBorder="1" applyAlignment="1">
      <alignment horizontal="right" vertical="center"/>
    </xf>
    <xf numFmtId="0" fontId="3" fillId="11" borderId="85" xfId="0" applyFont="1" applyFill="1" applyBorder="1" applyAlignment="1">
      <alignment horizontal="left" vertical="center" wrapText="1"/>
    </xf>
    <xf numFmtId="0" fontId="3" fillId="11" borderId="91" xfId="0" applyFont="1" applyFill="1" applyBorder="1" applyAlignment="1">
      <alignment horizontal="left" vertical="center" wrapText="1"/>
    </xf>
    <xf numFmtId="0" fontId="9" fillId="11" borderId="90" xfId="0" applyFont="1" applyFill="1" applyBorder="1" applyAlignment="1">
      <alignment horizontal="left" vertical="center" wrapText="1"/>
    </xf>
    <xf numFmtId="0" fontId="10" fillId="11" borderId="91" xfId="0" applyFont="1" applyFill="1" applyBorder="1" applyAlignment="1">
      <alignment horizontal="center" vertical="center" wrapText="1"/>
    </xf>
    <xf numFmtId="0" fontId="10" fillId="11" borderId="93" xfId="0" applyFont="1" applyFill="1" applyBorder="1" applyAlignment="1">
      <alignment horizontal="center" vertical="center" wrapText="1"/>
    </xf>
    <xf numFmtId="0" fontId="9" fillId="11" borderId="90" xfId="0" applyFont="1" applyFill="1" applyBorder="1" applyAlignment="1">
      <alignment horizontal="center" vertical="center" wrapText="1"/>
    </xf>
    <xf numFmtId="14" fontId="16" fillId="11" borderId="91" xfId="0" applyNumberFormat="1" applyFont="1" applyFill="1" applyBorder="1" applyAlignment="1">
      <alignment horizontal="center" vertical="center"/>
    </xf>
    <xf numFmtId="14" fontId="16" fillId="11" borderId="93" xfId="0" applyNumberFormat="1" applyFont="1" applyFill="1" applyBorder="1" applyAlignment="1">
      <alignment horizontal="center" vertical="center"/>
    </xf>
    <xf numFmtId="14" fontId="16" fillId="11" borderId="90" xfId="0" applyNumberFormat="1" applyFont="1" applyFill="1" applyBorder="1" applyAlignment="1">
      <alignment horizontal="center" vertical="center"/>
    </xf>
    <xf numFmtId="14" fontId="16" fillId="11" borderId="91" xfId="0" applyNumberFormat="1" applyFont="1" applyFill="1" applyBorder="1" applyAlignment="1">
      <alignment horizontal="right" vertical="center"/>
    </xf>
    <xf numFmtId="14" fontId="16" fillId="11" borderId="92" xfId="0" applyNumberFormat="1" applyFont="1" applyFill="1" applyBorder="1" applyAlignment="1">
      <alignment horizontal="center" vertical="center"/>
    </xf>
    <xf numFmtId="14" fontId="16" fillId="11" borderId="101" xfId="0" applyNumberFormat="1" applyFont="1" applyFill="1" applyBorder="1" applyAlignment="1">
      <alignment horizontal="center" vertical="center"/>
    </xf>
  </cellXfs>
  <cellStyles count="8">
    <cellStyle name="Incorrecto" xfId="3" builtinId="27"/>
    <cellStyle name="Millares" xfId="1" builtinId="3"/>
    <cellStyle name="Millares 2" xfId="4"/>
    <cellStyle name="Moneda" xfId="2" builtinId="4"/>
    <cellStyle name="Moneda 2" xfId="5"/>
    <cellStyle name="Moneda 3" xfId="7"/>
    <cellStyle name="Normal" xfId="0" builtinId="0"/>
    <cellStyle name="Normal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2752725</xdr:colOff>
      <xdr:row>559</xdr:row>
      <xdr:rowOff>161925</xdr:rowOff>
    </xdr:from>
    <xdr:to>
      <xdr:col>2</xdr:col>
      <xdr:colOff>1097231</xdr:colOff>
      <xdr:row>562</xdr:row>
      <xdr:rowOff>123826</xdr:rowOff>
    </xdr:to>
    <xdr:pic>
      <xdr:nvPicPr>
        <xdr:cNvPr id="3" name="Picture 0" descr="word-header-B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8475" y="161925"/>
          <a:ext cx="3211781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1781175</xdr:colOff>
      <xdr:row>954</xdr:row>
      <xdr:rowOff>28575</xdr:rowOff>
    </xdr:from>
    <xdr:to>
      <xdr:col>4</xdr:col>
      <xdr:colOff>459056</xdr:colOff>
      <xdr:row>956</xdr:row>
      <xdr:rowOff>104776</xdr:rowOff>
    </xdr:to>
    <xdr:pic>
      <xdr:nvPicPr>
        <xdr:cNvPr id="4" name="Picture 0" descr="word-header-B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257175"/>
          <a:ext cx="1697306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142875</xdr:colOff>
      <xdr:row>1148</xdr:row>
      <xdr:rowOff>123825</xdr:rowOff>
    </xdr:from>
    <xdr:to>
      <xdr:col>4</xdr:col>
      <xdr:colOff>316181</xdr:colOff>
      <xdr:row>1151</xdr:row>
      <xdr:rowOff>85726</xdr:rowOff>
    </xdr:to>
    <xdr:pic>
      <xdr:nvPicPr>
        <xdr:cNvPr id="6" name="Picture 0" descr="word-header-B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123825"/>
          <a:ext cx="1040081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1514</xdr:row>
      <xdr:rowOff>38100</xdr:rowOff>
    </xdr:from>
    <xdr:to>
      <xdr:col>1</xdr:col>
      <xdr:colOff>2762250</xdr:colOff>
      <xdr:row>1519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425767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200025</xdr:colOff>
      <xdr:row>1749</xdr:row>
      <xdr:rowOff>47625</xdr:rowOff>
    </xdr:from>
    <xdr:to>
      <xdr:col>2</xdr:col>
      <xdr:colOff>1897331</xdr:colOff>
      <xdr:row>1752</xdr:row>
      <xdr:rowOff>9526</xdr:rowOff>
    </xdr:to>
    <xdr:pic>
      <xdr:nvPicPr>
        <xdr:cNvPr id="7" name="Picture 0" descr="word-header-B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247650"/>
          <a:ext cx="1697306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2752725</xdr:colOff>
      <xdr:row>2095</xdr:row>
      <xdr:rowOff>161925</xdr:rowOff>
    </xdr:from>
    <xdr:to>
      <xdr:col>2</xdr:col>
      <xdr:colOff>1097231</xdr:colOff>
      <xdr:row>2098</xdr:row>
      <xdr:rowOff>123826</xdr:rowOff>
    </xdr:to>
    <xdr:pic>
      <xdr:nvPicPr>
        <xdr:cNvPr id="8" name="Picture 0" descr="word-header-B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161925"/>
          <a:ext cx="5031056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nchez/AppData/Local/Microsoft/Windows/Temporary%20Internet%20Files/Content.Outlook/BZLQY6VB/PACC%202013%20UG%20MODIF%20ABR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barahona/Documents/ARCHIVOS%20GESTION%20UDEM/Documentos%20UDEM%20Mensuales/meses%202013/Julio%202013/PACC%202013%20UD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1"/>
      <sheetName val="UG PACC DETALLADO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DEM"/>
      <sheetName val="SAMI"/>
    </sheetNames>
    <sheetDataSet>
      <sheetData sheetId="0" refreshError="1">
        <row r="106">
          <cell r="F106" t="str">
            <v>Equipo de Comunicación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037"/>
  <sheetViews>
    <sheetView tabSelected="1" workbookViewId="0">
      <selection activeCell="A2096" sqref="A2096:XFD3037"/>
    </sheetView>
  </sheetViews>
  <sheetFormatPr baseColWidth="10" defaultColWidth="9.140625" defaultRowHeight="15" x14ac:dyDescent="0.25"/>
  <cols>
    <col min="2" max="2" width="63.5703125" bestFit="1" customWidth="1"/>
    <col min="3" max="3" width="31.5703125" customWidth="1"/>
    <col min="11" max="12" width="10.28515625" customWidth="1"/>
    <col min="13" max="13" width="10.7109375" customWidth="1"/>
    <col min="14" max="14" width="10" customWidth="1"/>
    <col min="15" max="15" width="10.140625" customWidth="1"/>
    <col min="16" max="16" width="10.85546875" customWidth="1"/>
    <col min="17" max="17" width="11" customWidth="1"/>
    <col min="18" max="18" width="11.5703125" customWidth="1"/>
    <col min="19" max="19" width="11.85546875" customWidth="1"/>
    <col min="20" max="20" width="14.5703125" customWidth="1"/>
    <col min="21" max="21" width="11.28515625" customWidth="1"/>
    <col min="22" max="22" width="11.85546875" customWidth="1"/>
    <col min="23" max="23" width="10.85546875" customWidth="1"/>
    <col min="24" max="24" width="12" customWidth="1"/>
    <col min="27" max="27" width="11" customWidth="1"/>
    <col min="28" max="28" width="11" style="869" customWidth="1"/>
  </cols>
  <sheetData>
    <row r="1" spans="1:28" ht="15.75" x14ac:dyDescent="0.25">
      <c r="A1" s="1"/>
      <c r="B1" s="985" t="s">
        <v>0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985"/>
      <c r="R1" s="985"/>
      <c r="S1" s="985"/>
      <c r="T1" s="985"/>
      <c r="U1" s="985"/>
      <c r="V1" s="985"/>
      <c r="W1" s="985"/>
      <c r="X1" s="985"/>
      <c r="Y1" s="985"/>
      <c r="Z1" s="985"/>
      <c r="AA1" s="985"/>
      <c r="AB1" s="985"/>
    </row>
    <row r="2" spans="1:28" ht="15.75" x14ac:dyDescent="0.25">
      <c r="A2" s="1"/>
      <c r="B2" s="1060" t="s">
        <v>1</v>
      </c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060"/>
      <c r="T2" s="1060"/>
      <c r="U2" s="1060"/>
      <c r="V2" s="1060"/>
      <c r="W2" s="1060"/>
      <c r="X2" s="1060"/>
      <c r="Y2" s="1060"/>
      <c r="Z2" s="1060"/>
      <c r="AA2" s="1060"/>
      <c r="AB2" s="1060"/>
    </row>
    <row r="3" spans="1:28" ht="16.5" thickBot="1" x14ac:dyDescent="0.3">
      <c r="A3" s="1"/>
      <c r="B3" s="985" t="s">
        <v>2</v>
      </c>
      <c r="C3" s="985"/>
      <c r="D3" s="985"/>
      <c r="E3" s="985"/>
      <c r="F3" s="985"/>
      <c r="G3" s="985"/>
      <c r="H3" s="985"/>
      <c r="I3" s="985"/>
      <c r="J3" s="985"/>
      <c r="K3" s="985"/>
      <c r="L3" s="985"/>
      <c r="M3" s="985"/>
      <c r="N3" s="985"/>
      <c r="O3" s="985"/>
      <c r="P3" s="985"/>
      <c r="Q3" s="985"/>
      <c r="R3" s="985"/>
      <c r="S3" s="985"/>
      <c r="T3" s="985"/>
      <c r="U3" s="985"/>
      <c r="V3" s="985"/>
      <c r="W3" s="985"/>
      <c r="X3" s="985"/>
      <c r="Y3" s="985"/>
      <c r="Z3" s="985"/>
      <c r="AA3" s="985"/>
      <c r="AB3" s="985"/>
    </row>
    <row r="4" spans="1:28" ht="15.75" thickTop="1" x14ac:dyDescent="0.25">
      <c r="A4" s="1061" t="s">
        <v>3</v>
      </c>
      <c r="B4" s="1062"/>
      <c r="C4" s="1062"/>
      <c r="D4" s="1062"/>
      <c r="E4" s="1062"/>
      <c r="F4" s="1063"/>
      <c r="G4" s="1070" t="s">
        <v>4</v>
      </c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1"/>
    </row>
    <row r="5" spans="1:28" x14ac:dyDescent="0.25">
      <c r="A5" s="1064"/>
      <c r="B5" s="1065"/>
      <c r="C5" s="1065"/>
      <c r="D5" s="1065"/>
      <c r="E5" s="1065"/>
      <c r="F5" s="1066"/>
      <c r="G5" s="988" t="s">
        <v>5</v>
      </c>
      <c r="H5" s="988"/>
      <c r="I5" s="988"/>
      <c r="J5" s="989"/>
      <c r="K5" s="990" t="s">
        <v>6</v>
      </c>
      <c r="L5" s="988"/>
      <c r="M5" s="988"/>
      <c r="N5" s="989"/>
      <c r="O5" s="990" t="s">
        <v>7</v>
      </c>
      <c r="P5" s="988"/>
      <c r="Q5" s="988"/>
      <c r="R5" s="988"/>
      <c r="S5" s="990" t="s">
        <v>8</v>
      </c>
      <c r="T5" s="988"/>
      <c r="U5" s="988"/>
      <c r="V5" s="989"/>
      <c r="W5" s="990" t="s">
        <v>9</v>
      </c>
      <c r="X5" s="989"/>
      <c r="Y5" s="991" t="s">
        <v>10</v>
      </c>
      <c r="Z5" s="992"/>
      <c r="AA5" s="992"/>
      <c r="AB5" s="1072"/>
    </row>
    <row r="6" spans="1:28" ht="36" customHeight="1" thickBot="1" x14ac:dyDescent="0.3">
      <c r="A6" s="1067"/>
      <c r="B6" s="1068"/>
      <c r="C6" s="1068"/>
      <c r="D6" s="1068"/>
      <c r="E6" s="1068"/>
      <c r="F6" s="1069"/>
      <c r="G6" s="964" t="s">
        <v>11</v>
      </c>
      <c r="H6" s="963"/>
      <c r="I6" s="971" t="s">
        <v>12</v>
      </c>
      <c r="J6" s="972"/>
      <c r="K6" s="973" t="s">
        <v>13</v>
      </c>
      <c r="L6" s="972"/>
      <c r="M6" s="973" t="s">
        <v>14</v>
      </c>
      <c r="N6" s="972"/>
      <c r="O6" s="973" t="s">
        <v>15</v>
      </c>
      <c r="P6" s="972"/>
      <c r="Q6" s="973" t="s">
        <v>16</v>
      </c>
      <c r="R6" s="972"/>
      <c r="S6" s="973" t="s">
        <v>17</v>
      </c>
      <c r="T6" s="972"/>
      <c r="U6" s="973" t="s">
        <v>18</v>
      </c>
      <c r="V6" s="972"/>
      <c r="W6" s="973" t="s">
        <v>19</v>
      </c>
      <c r="X6" s="972"/>
      <c r="Y6" s="994"/>
      <c r="Z6" s="995"/>
      <c r="AA6" s="995"/>
      <c r="AB6" s="1073"/>
    </row>
    <row r="7" spans="1:28" ht="39" thickTop="1" x14ac:dyDescent="0.25">
      <c r="A7" s="2" t="s">
        <v>20</v>
      </c>
      <c r="B7" s="3" t="s">
        <v>21</v>
      </c>
      <c r="C7" s="4" t="s">
        <v>22</v>
      </c>
      <c r="D7" s="974" t="s">
        <v>23</v>
      </c>
      <c r="E7" s="975"/>
      <c r="F7" s="5" t="s">
        <v>24</v>
      </c>
      <c r="G7" s="6" t="s">
        <v>25</v>
      </c>
      <c r="H7" s="6" t="s">
        <v>26</v>
      </c>
      <c r="I7" s="6" t="s">
        <v>25</v>
      </c>
      <c r="J7" s="6" t="s">
        <v>26</v>
      </c>
      <c r="K7" s="6" t="s">
        <v>25</v>
      </c>
      <c r="L7" s="6" t="s">
        <v>26</v>
      </c>
      <c r="M7" s="6" t="s">
        <v>25</v>
      </c>
      <c r="N7" s="6" t="s">
        <v>26</v>
      </c>
      <c r="O7" s="6" t="s">
        <v>25</v>
      </c>
      <c r="P7" s="6" t="s">
        <v>26</v>
      </c>
      <c r="Q7" s="5" t="s">
        <v>25</v>
      </c>
      <c r="R7" s="5" t="s">
        <v>26</v>
      </c>
      <c r="S7" s="5" t="s">
        <v>25</v>
      </c>
      <c r="T7" s="5" t="s">
        <v>26</v>
      </c>
      <c r="U7" s="5" t="s">
        <v>25</v>
      </c>
      <c r="V7" s="5" t="s">
        <v>26</v>
      </c>
      <c r="W7" s="5" t="s">
        <v>25</v>
      </c>
      <c r="X7" s="5" t="s">
        <v>26</v>
      </c>
      <c r="Y7" s="4" t="s">
        <v>27</v>
      </c>
      <c r="Z7" s="4" t="s">
        <v>28</v>
      </c>
      <c r="AA7" s="5" t="s">
        <v>29</v>
      </c>
      <c r="AB7" s="855" t="s">
        <v>30</v>
      </c>
    </row>
    <row r="8" spans="1:28" x14ac:dyDescent="0.25">
      <c r="A8" s="7"/>
      <c r="B8" s="1077" t="s">
        <v>31</v>
      </c>
      <c r="C8" s="978" t="s">
        <v>32</v>
      </c>
      <c r="D8" s="974" t="s">
        <v>33</v>
      </c>
      <c r="E8" s="975"/>
      <c r="F8" s="938" t="s">
        <v>34</v>
      </c>
      <c r="G8" s="8" t="s">
        <v>35</v>
      </c>
      <c r="H8" s="8" t="s">
        <v>35</v>
      </c>
      <c r="I8" s="8" t="s">
        <v>35</v>
      </c>
      <c r="J8" s="8" t="s">
        <v>35</v>
      </c>
      <c r="K8" s="8" t="s">
        <v>35</v>
      </c>
      <c r="L8" s="8" t="s">
        <v>35</v>
      </c>
      <c r="M8" s="8" t="s">
        <v>35</v>
      </c>
      <c r="N8" s="8" t="s">
        <v>35</v>
      </c>
      <c r="O8" s="8" t="s">
        <v>35</v>
      </c>
      <c r="P8" s="8" t="s">
        <v>35</v>
      </c>
      <c r="Q8" s="8" t="s">
        <v>35</v>
      </c>
      <c r="R8" s="8" t="s">
        <v>35</v>
      </c>
      <c r="S8" s="8" t="s">
        <v>35</v>
      </c>
      <c r="T8" s="8" t="s">
        <v>35</v>
      </c>
      <c r="U8" s="8" t="s">
        <v>35</v>
      </c>
      <c r="V8" s="8" t="s">
        <v>35</v>
      </c>
      <c r="W8" s="8" t="s">
        <v>35</v>
      </c>
      <c r="X8" s="8" t="s">
        <v>35</v>
      </c>
      <c r="Y8" s="939" t="s">
        <v>36</v>
      </c>
      <c r="Z8" s="939" t="s">
        <v>36</v>
      </c>
      <c r="AA8" s="1074" t="s">
        <v>37</v>
      </c>
      <c r="AB8" s="1075" t="s">
        <v>36</v>
      </c>
    </row>
    <row r="9" spans="1:28" ht="48" x14ac:dyDescent="0.25">
      <c r="A9" s="9"/>
      <c r="B9" s="1077"/>
      <c r="C9" s="978"/>
      <c r="D9" s="4" t="s">
        <v>38</v>
      </c>
      <c r="E9" s="4" t="s">
        <v>39</v>
      </c>
      <c r="F9" s="938"/>
      <c r="G9" s="10" t="s">
        <v>36</v>
      </c>
      <c r="H9" s="10" t="s">
        <v>36</v>
      </c>
      <c r="I9" s="10" t="s">
        <v>36</v>
      </c>
      <c r="J9" s="10" t="s">
        <v>36</v>
      </c>
      <c r="K9" s="10" t="s">
        <v>36</v>
      </c>
      <c r="L9" s="10" t="s">
        <v>36</v>
      </c>
      <c r="M9" s="10" t="s">
        <v>36</v>
      </c>
      <c r="N9" s="10" t="s">
        <v>36</v>
      </c>
      <c r="O9" s="10" t="s">
        <v>36</v>
      </c>
      <c r="P9" s="10" t="s">
        <v>36</v>
      </c>
      <c r="Q9" s="10" t="s">
        <v>36</v>
      </c>
      <c r="R9" s="11" t="s">
        <v>36</v>
      </c>
      <c r="S9" s="11" t="s">
        <v>36</v>
      </c>
      <c r="T9" s="11" t="s">
        <v>36</v>
      </c>
      <c r="U9" s="11" t="s">
        <v>36</v>
      </c>
      <c r="V9" s="11" t="s">
        <v>36</v>
      </c>
      <c r="W9" s="11" t="s">
        <v>36</v>
      </c>
      <c r="X9" s="11" t="s">
        <v>36</v>
      </c>
      <c r="Y9" s="939"/>
      <c r="Z9" s="939"/>
      <c r="AA9" s="1074"/>
      <c r="AB9" s="1075"/>
    </row>
    <row r="10" spans="1:28" ht="30" x14ac:dyDescent="0.25">
      <c r="A10" s="12"/>
      <c r="B10" s="13" t="s">
        <v>40</v>
      </c>
      <c r="C10" s="14" t="s">
        <v>41</v>
      </c>
      <c r="D10" s="15" t="s">
        <v>42</v>
      </c>
      <c r="E10" s="12" t="s">
        <v>43</v>
      </c>
      <c r="F10" s="12"/>
      <c r="G10" s="16" t="s">
        <v>44</v>
      </c>
      <c r="H10" s="16" t="s">
        <v>44</v>
      </c>
      <c r="I10" s="16" t="s">
        <v>44</v>
      </c>
      <c r="J10" s="16" t="s">
        <v>44</v>
      </c>
      <c r="K10" s="16">
        <f t="shared" ref="K10:K85" si="0">SUM(L10-8)</f>
        <v>42116</v>
      </c>
      <c r="L10" s="16">
        <f t="shared" ref="L10:M17" si="1">SUM(M10*1)</f>
        <v>42124</v>
      </c>
      <c r="M10" s="16">
        <f t="shared" si="1"/>
        <v>42124</v>
      </c>
      <c r="N10" s="16">
        <f t="shared" ref="N10:N85" si="2">SUM(O10-1)</f>
        <v>42124</v>
      </c>
      <c r="O10" s="16">
        <f t="shared" ref="O10:O85" si="3">SUM(U10-3)</f>
        <v>42125</v>
      </c>
      <c r="P10" s="16">
        <f t="shared" ref="P10:P85" si="4">SUM(U10*1)</f>
        <v>42128</v>
      </c>
      <c r="Q10" s="16" t="s">
        <v>44</v>
      </c>
      <c r="R10" s="16" t="s">
        <v>44</v>
      </c>
      <c r="S10" s="16" t="s">
        <v>44</v>
      </c>
      <c r="T10" s="16" t="s">
        <v>44</v>
      </c>
      <c r="U10" s="16">
        <f>SUM(V10-4)</f>
        <v>42128</v>
      </c>
      <c r="V10" s="16">
        <f>SUM(W10-4)</f>
        <v>42132</v>
      </c>
      <c r="W10" s="16">
        <f t="shared" ref="W10:W85" si="5">SUM(X10-3)</f>
        <v>42136</v>
      </c>
      <c r="X10" s="16">
        <v>42139</v>
      </c>
      <c r="Y10" s="17"/>
      <c r="Z10" s="17"/>
      <c r="AA10" s="18"/>
      <c r="AB10" s="856">
        <v>58000</v>
      </c>
    </row>
    <row r="11" spans="1:28" ht="30" x14ac:dyDescent="0.25">
      <c r="A11" s="12"/>
      <c r="B11" s="19" t="s">
        <v>45</v>
      </c>
      <c r="C11" s="14" t="s">
        <v>46</v>
      </c>
      <c r="D11" s="15" t="s">
        <v>42</v>
      </c>
      <c r="E11" s="12" t="s">
        <v>47</v>
      </c>
      <c r="F11" s="12" t="s">
        <v>48</v>
      </c>
      <c r="G11" s="16" t="s">
        <v>44</v>
      </c>
      <c r="H11" s="16" t="s">
        <v>44</v>
      </c>
      <c r="I11" s="16" t="s">
        <v>44</v>
      </c>
      <c r="J11" s="16" t="s">
        <v>44</v>
      </c>
      <c r="K11" s="16">
        <f t="shared" si="0"/>
        <v>42074</v>
      </c>
      <c r="L11" s="16">
        <f t="shared" si="1"/>
        <v>42082</v>
      </c>
      <c r="M11" s="16">
        <f t="shared" si="1"/>
        <v>42082</v>
      </c>
      <c r="N11" s="16">
        <f t="shared" si="2"/>
        <v>42082</v>
      </c>
      <c r="O11" s="16">
        <f t="shared" si="3"/>
        <v>42083</v>
      </c>
      <c r="P11" s="16">
        <f t="shared" si="4"/>
        <v>42086</v>
      </c>
      <c r="Q11" s="16" t="s">
        <v>44</v>
      </c>
      <c r="R11" s="16" t="s">
        <v>44</v>
      </c>
      <c r="S11" s="16" t="s">
        <v>44</v>
      </c>
      <c r="T11" s="16" t="s">
        <v>44</v>
      </c>
      <c r="U11" s="16">
        <f>SUM(V11-4)</f>
        <v>42086</v>
      </c>
      <c r="V11" s="16">
        <f>SUM(W11-4)</f>
        <v>42090</v>
      </c>
      <c r="W11" s="16">
        <f t="shared" si="5"/>
        <v>42094</v>
      </c>
      <c r="X11" s="16">
        <v>42097</v>
      </c>
      <c r="Y11" s="17"/>
      <c r="Z11" s="17"/>
      <c r="AA11" s="18"/>
      <c r="AB11" s="856"/>
    </row>
    <row r="12" spans="1:28" ht="30" x14ac:dyDescent="0.25">
      <c r="A12" s="12"/>
      <c r="B12" s="19" t="s">
        <v>49</v>
      </c>
      <c r="C12" s="20" t="str">
        <f t="shared" ref="C12:C23" si="6">IF(AA12&gt;=450000,"LPN",IF(AND(AA12&gt;180000,AA12&lt;450000),"LP",IF(AND(AA12&gt;=53000,AA12&lt;=180000),"3C","2C ")))</f>
        <v xml:space="preserve">2C </v>
      </c>
      <c r="D12" s="15" t="s">
        <v>42</v>
      </c>
      <c r="E12" s="12" t="s">
        <v>47</v>
      </c>
      <c r="F12" s="12" t="s">
        <v>48</v>
      </c>
      <c r="G12" s="16" t="s">
        <v>44</v>
      </c>
      <c r="H12" s="16" t="s">
        <v>44</v>
      </c>
      <c r="I12" s="16" t="s">
        <v>44</v>
      </c>
      <c r="J12" s="16" t="s">
        <v>44</v>
      </c>
      <c r="K12" s="16">
        <f t="shared" si="0"/>
        <v>42074</v>
      </c>
      <c r="L12" s="16">
        <f t="shared" si="1"/>
        <v>42082</v>
      </c>
      <c r="M12" s="16">
        <f t="shared" ref="M12:M17" si="7">SUM(N12*1)</f>
        <v>42082</v>
      </c>
      <c r="N12" s="16">
        <f t="shared" si="2"/>
        <v>42082</v>
      </c>
      <c r="O12" s="16">
        <f t="shared" si="3"/>
        <v>42083</v>
      </c>
      <c r="P12" s="16">
        <f t="shared" si="4"/>
        <v>42086</v>
      </c>
      <c r="Q12" s="16" t="s">
        <v>44</v>
      </c>
      <c r="R12" s="16" t="s">
        <v>44</v>
      </c>
      <c r="S12" s="16" t="s">
        <v>44</v>
      </c>
      <c r="T12" s="16" t="s">
        <v>44</v>
      </c>
      <c r="U12" s="16">
        <f t="shared" ref="U12:V86" si="8">SUM(V12-4)</f>
        <v>42086</v>
      </c>
      <c r="V12" s="16">
        <f t="shared" si="8"/>
        <v>42090</v>
      </c>
      <c r="W12" s="16">
        <f t="shared" si="5"/>
        <v>42094</v>
      </c>
      <c r="X12" s="16">
        <v>42097</v>
      </c>
      <c r="Y12" s="17"/>
      <c r="Z12" s="17"/>
      <c r="AA12" s="18"/>
      <c r="AB12" s="856"/>
    </row>
    <row r="13" spans="1:28" ht="30" x14ac:dyDescent="0.25">
      <c r="A13" s="12"/>
      <c r="B13" s="19" t="s">
        <v>50</v>
      </c>
      <c r="C13" s="21" t="str">
        <f t="shared" si="6"/>
        <v xml:space="preserve">2C </v>
      </c>
      <c r="D13" s="15" t="s">
        <v>42</v>
      </c>
      <c r="E13" s="12" t="s">
        <v>47</v>
      </c>
      <c r="F13" s="12" t="s">
        <v>48</v>
      </c>
      <c r="G13" s="16" t="s">
        <v>44</v>
      </c>
      <c r="H13" s="16" t="s">
        <v>44</v>
      </c>
      <c r="I13" s="16" t="s">
        <v>44</v>
      </c>
      <c r="J13" s="16" t="s">
        <v>44</v>
      </c>
      <c r="K13" s="16">
        <f t="shared" si="0"/>
        <v>42074</v>
      </c>
      <c r="L13" s="16">
        <f t="shared" si="1"/>
        <v>42082</v>
      </c>
      <c r="M13" s="16">
        <f t="shared" si="7"/>
        <v>42082</v>
      </c>
      <c r="N13" s="16">
        <f t="shared" si="2"/>
        <v>42082</v>
      </c>
      <c r="O13" s="16">
        <f t="shared" si="3"/>
        <v>42083</v>
      </c>
      <c r="P13" s="16">
        <f t="shared" si="4"/>
        <v>42086</v>
      </c>
      <c r="Q13" s="16" t="s">
        <v>44</v>
      </c>
      <c r="R13" s="16" t="s">
        <v>44</v>
      </c>
      <c r="S13" s="16" t="s">
        <v>44</v>
      </c>
      <c r="T13" s="16" t="s">
        <v>44</v>
      </c>
      <c r="U13" s="16">
        <f t="shared" si="8"/>
        <v>42086</v>
      </c>
      <c r="V13" s="16">
        <f t="shared" si="8"/>
        <v>42090</v>
      </c>
      <c r="W13" s="16">
        <f t="shared" si="5"/>
        <v>42094</v>
      </c>
      <c r="X13" s="16">
        <v>42097</v>
      </c>
      <c r="Y13" s="17"/>
      <c r="Z13" s="17"/>
      <c r="AA13" s="18"/>
      <c r="AB13" s="856"/>
    </row>
    <row r="14" spans="1:28" ht="30" x14ac:dyDescent="0.25">
      <c r="A14" s="12"/>
      <c r="B14" s="19" t="s">
        <v>51</v>
      </c>
      <c r="C14" s="21" t="str">
        <f t="shared" si="6"/>
        <v xml:space="preserve">2C </v>
      </c>
      <c r="D14" s="15" t="s">
        <v>42</v>
      </c>
      <c r="E14" s="12" t="s">
        <v>47</v>
      </c>
      <c r="F14" s="12" t="s">
        <v>48</v>
      </c>
      <c r="G14" s="16" t="s">
        <v>44</v>
      </c>
      <c r="H14" s="16" t="s">
        <v>44</v>
      </c>
      <c r="I14" s="16" t="s">
        <v>44</v>
      </c>
      <c r="J14" s="16" t="s">
        <v>44</v>
      </c>
      <c r="K14" s="16">
        <f t="shared" si="0"/>
        <v>42074</v>
      </c>
      <c r="L14" s="16">
        <f t="shared" si="1"/>
        <v>42082</v>
      </c>
      <c r="M14" s="16">
        <f t="shared" si="7"/>
        <v>42082</v>
      </c>
      <c r="N14" s="16">
        <f t="shared" si="2"/>
        <v>42082</v>
      </c>
      <c r="O14" s="16">
        <f t="shared" si="3"/>
        <v>42083</v>
      </c>
      <c r="P14" s="16">
        <f t="shared" si="4"/>
        <v>42086</v>
      </c>
      <c r="Q14" s="16" t="s">
        <v>44</v>
      </c>
      <c r="R14" s="16" t="s">
        <v>44</v>
      </c>
      <c r="S14" s="16" t="s">
        <v>44</v>
      </c>
      <c r="T14" s="16" t="s">
        <v>44</v>
      </c>
      <c r="U14" s="16">
        <f t="shared" si="8"/>
        <v>42086</v>
      </c>
      <c r="V14" s="16">
        <f t="shared" si="8"/>
        <v>42090</v>
      </c>
      <c r="W14" s="16">
        <f t="shared" si="5"/>
        <v>42094</v>
      </c>
      <c r="X14" s="16">
        <v>42097</v>
      </c>
      <c r="Y14" s="17"/>
      <c r="Z14" s="17"/>
      <c r="AA14" s="18"/>
      <c r="AB14" s="856"/>
    </row>
    <row r="15" spans="1:28" ht="30" x14ac:dyDescent="0.25">
      <c r="A15" s="12"/>
      <c r="B15" s="19" t="s">
        <v>52</v>
      </c>
      <c r="C15" s="20" t="str">
        <f t="shared" si="6"/>
        <v xml:space="preserve">2C </v>
      </c>
      <c r="D15" s="15" t="s">
        <v>42</v>
      </c>
      <c r="E15" s="12" t="s">
        <v>47</v>
      </c>
      <c r="F15" s="12" t="s">
        <v>48</v>
      </c>
      <c r="G15" s="16" t="s">
        <v>44</v>
      </c>
      <c r="H15" s="16" t="s">
        <v>44</v>
      </c>
      <c r="I15" s="16" t="s">
        <v>44</v>
      </c>
      <c r="J15" s="16" t="s">
        <v>44</v>
      </c>
      <c r="K15" s="16">
        <f t="shared" si="0"/>
        <v>42074</v>
      </c>
      <c r="L15" s="16">
        <f t="shared" si="1"/>
        <v>42082</v>
      </c>
      <c r="M15" s="16">
        <f t="shared" si="7"/>
        <v>42082</v>
      </c>
      <c r="N15" s="16">
        <f t="shared" si="2"/>
        <v>42082</v>
      </c>
      <c r="O15" s="16">
        <f t="shared" si="3"/>
        <v>42083</v>
      </c>
      <c r="P15" s="16">
        <f t="shared" si="4"/>
        <v>42086</v>
      </c>
      <c r="Q15" s="16" t="s">
        <v>44</v>
      </c>
      <c r="R15" s="16" t="s">
        <v>44</v>
      </c>
      <c r="S15" s="16" t="s">
        <v>44</v>
      </c>
      <c r="T15" s="16" t="s">
        <v>44</v>
      </c>
      <c r="U15" s="16">
        <f t="shared" si="8"/>
        <v>42086</v>
      </c>
      <c r="V15" s="16">
        <f t="shared" si="8"/>
        <v>42090</v>
      </c>
      <c r="W15" s="16">
        <f t="shared" si="5"/>
        <v>42094</v>
      </c>
      <c r="X15" s="16">
        <v>42097</v>
      </c>
      <c r="Y15" s="17"/>
      <c r="Z15" s="17"/>
      <c r="AA15" s="18"/>
      <c r="AB15" s="856"/>
    </row>
    <row r="16" spans="1:28" ht="30" x14ac:dyDescent="0.25">
      <c r="A16" s="12"/>
      <c r="B16" s="19" t="s">
        <v>53</v>
      </c>
      <c r="C16" s="21" t="str">
        <f t="shared" si="6"/>
        <v xml:space="preserve">2C </v>
      </c>
      <c r="D16" s="15" t="s">
        <v>42</v>
      </c>
      <c r="E16" s="12" t="s">
        <v>47</v>
      </c>
      <c r="F16" s="12" t="s">
        <v>48</v>
      </c>
      <c r="G16" s="16" t="s">
        <v>44</v>
      </c>
      <c r="H16" s="16" t="s">
        <v>44</v>
      </c>
      <c r="I16" s="16" t="s">
        <v>44</v>
      </c>
      <c r="J16" s="16" t="s">
        <v>44</v>
      </c>
      <c r="K16" s="16">
        <f t="shared" si="0"/>
        <v>42074</v>
      </c>
      <c r="L16" s="16">
        <f t="shared" si="1"/>
        <v>42082</v>
      </c>
      <c r="M16" s="16">
        <f t="shared" si="7"/>
        <v>42082</v>
      </c>
      <c r="N16" s="16">
        <f t="shared" si="2"/>
        <v>42082</v>
      </c>
      <c r="O16" s="16">
        <f t="shared" si="3"/>
        <v>42083</v>
      </c>
      <c r="P16" s="16">
        <f t="shared" si="4"/>
        <v>42086</v>
      </c>
      <c r="Q16" s="16" t="s">
        <v>44</v>
      </c>
      <c r="R16" s="16" t="s">
        <v>44</v>
      </c>
      <c r="S16" s="16" t="s">
        <v>44</v>
      </c>
      <c r="T16" s="16" t="s">
        <v>44</v>
      </c>
      <c r="U16" s="16">
        <f t="shared" si="8"/>
        <v>42086</v>
      </c>
      <c r="V16" s="16">
        <f t="shared" si="8"/>
        <v>42090</v>
      </c>
      <c r="W16" s="16">
        <f t="shared" si="5"/>
        <v>42094</v>
      </c>
      <c r="X16" s="16">
        <v>42097</v>
      </c>
      <c r="Y16" s="17"/>
      <c r="Z16" s="17"/>
      <c r="AA16" s="18"/>
      <c r="AB16" s="856"/>
    </row>
    <row r="17" spans="1:28" ht="30" x14ac:dyDescent="0.25">
      <c r="A17" s="12"/>
      <c r="B17" s="19" t="s">
        <v>54</v>
      </c>
      <c r="C17" s="21" t="str">
        <f t="shared" si="6"/>
        <v xml:space="preserve">2C </v>
      </c>
      <c r="D17" s="15" t="s">
        <v>42</v>
      </c>
      <c r="E17" s="12" t="s">
        <v>47</v>
      </c>
      <c r="F17" s="12" t="s">
        <v>48</v>
      </c>
      <c r="G17" s="16" t="s">
        <v>44</v>
      </c>
      <c r="H17" s="16" t="s">
        <v>44</v>
      </c>
      <c r="I17" s="16" t="s">
        <v>44</v>
      </c>
      <c r="J17" s="16" t="s">
        <v>44</v>
      </c>
      <c r="K17" s="16">
        <f t="shared" si="0"/>
        <v>42074</v>
      </c>
      <c r="L17" s="16">
        <f t="shared" si="1"/>
        <v>42082</v>
      </c>
      <c r="M17" s="16">
        <f t="shared" si="7"/>
        <v>42082</v>
      </c>
      <c r="N17" s="16">
        <f t="shared" si="2"/>
        <v>42082</v>
      </c>
      <c r="O17" s="16">
        <f t="shared" si="3"/>
        <v>42083</v>
      </c>
      <c r="P17" s="16">
        <f t="shared" si="4"/>
        <v>42086</v>
      </c>
      <c r="Q17" s="16" t="s">
        <v>44</v>
      </c>
      <c r="R17" s="16" t="s">
        <v>44</v>
      </c>
      <c r="S17" s="16" t="s">
        <v>44</v>
      </c>
      <c r="T17" s="16" t="s">
        <v>44</v>
      </c>
      <c r="U17" s="16">
        <f t="shared" si="8"/>
        <v>42086</v>
      </c>
      <c r="V17" s="16">
        <f t="shared" si="8"/>
        <v>42090</v>
      </c>
      <c r="W17" s="16">
        <f t="shared" si="5"/>
        <v>42094</v>
      </c>
      <c r="X17" s="16">
        <v>42097</v>
      </c>
      <c r="Y17" s="17"/>
      <c r="Z17" s="17"/>
      <c r="AA17" s="18"/>
      <c r="AB17" s="856"/>
    </row>
    <row r="18" spans="1:28" ht="30" x14ac:dyDescent="0.25">
      <c r="A18" s="12"/>
      <c r="B18" s="19" t="s">
        <v>49</v>
      </c>
      <c r="C18" s="20" t="str">
        <f t="shared" si="6"/>
        <v xml:space="preserve">2C </v>
      </c>
      <c r="D18" s="15" t="s">
        <v>42</v>
      </c>
      <c r="E18" s="12" t="s">
        <v>47</v>
      </c>
      <c r="F18" s="12" t="s">
        <v>48</v>
      </c>
      <c r="G18" s="16" t="s">
        <v>44</v>
      </c>
      <c r="H18" s="16" t="s">
        <v>44</v>
      </c>
      <c r="I18" s="16" t="s">
        <v>44</v>
      </c>
      <c r="J18" s="16" t="s">
        <v>44</v>
      </c>
      <c r="K18" s="16">
        <f t="shared" ref="K18:K23" si="9">SUM(L18-8)</f>
        <v>42249</v>
      </c>
      <c r="L18" s="16">
        <f t="shared" ref="L18:M33" si="10">SUM(M18*1)</f>
        <v>42257</v>
      </c>
      <c r="M18" s="16">
        <f t="shared" si="10"/>
        <v>42257</v>
      </c>
      <c r="N18" s="16">
        <f t="shared" ref="N18:N23" si="11">SUM(O18-1)</f>
        <v>42257</v>
      </c>
      <c r="O18" s="16">
        <f t="shared" ref="O18:O23" si="12">SUM(U18-3)</f>
        <v>42258</v>
      </c>
      <c r="P18" s="16">
        <f t="shared" ref="P18:P23" si="13">SUM(U18*1)</f>
        <v>42261</v>
      </c>
      <c r="Q18" s="16" t="s">
        <v>44</v>
      </c>
      <c r="R18" s="16" t="s">
        <v>44</v>
      </c>
      <c r="S18" s="16" t="s">
        <v>44</v>
      </c>
      <c r="T18" s="16" t="s">
        <v>44</v>
      </c>
      <c r="U18" s="16">
        <f t="shared" si="8"/>
        <v>42261</v>
      </c>
      <c r="V18" s="16">
        <f t="shared" si="8"/>
        <v>42265</v>
      </c>
      <c r="W18" s="16">
        <f t="shared" ref="W18:W23" si="14">SUM(X18-3)</f>
        <v>42269</v>
      </c>
      <c r="X18" s="16">
        <v>42272</v>
      </c>
      <c r="Y18" s="17"/>
      <c r="Z18" s="17"/>
      <c r="AA18" s="18"/>
      <c r="AB18" s="856"/>
    </row>
    <row r="19" spans="1:28" ht="30" x14ac:dyDescent="0.25">
      <c r="A19" s="12"/>
      <c r="B19" s="19" t="s">
        <v>50</v>
      </c>
      <c r="C19" s="21" t="str">
        <f t="shared" si="6"/>
        <v xml:space="preserve">2C </v>
      </c>
      <c r="D19" s="15" t="s">
        <v>42</v>
      </c>
      <c r="E19" s="12" t="s">
        <v>47</v>
      </c>
      <c r="F19" s="12" t="s">
        <v>48</v>
      </c>
      <c r="G19" s="16" t="s">
        <v>44</v>
      </c>
      <c r="H19" s="16" t="s">
        <v>44</v>
      </c>
      <c r="I19" s="16" t="s">
        <v>44</v>
      </c>
      <c r="J19" s="16" t="s">
        <v>44</v>
      </c>
      <c r="K19" s="16">
        <f t="shared" si="9"/>
        <v>42249</v>
      </c>
      <c r="L19" s="16">
        <f t="shared" si="10"/>
        <v>42257</v>
      </c>
      <c r="M19" s="16">
        <f t="shared" si="10"/>
        <v>42257</v>
      </c>
      <c r="N19" s="16">
        <f t="shared" si="11"/>
        <v>42257</v>
      </c>
      <c r="O19" s="16">
        <f t="shared" si="12"/>
        <v>42258</v>
      </c>
      <c r="P19" s="16">
        <f t="shared" si="13"/>
        <v>42261</v>
      </c>
      <c r="Q19" s="16" t="s">
        <v>44</v>
      </c>
      <c r="R19" s="16" t="s">
        <v>44</v>
      </c>
      <c r="S19" s="16" t="s">
        <v>44</v>
      </c>
      <c r="T19" s="16" t="s">
        <v>44</v>
      </c>
      <c r="U19" s="16">
        <f t="shared" si="8"/>
        <v>42261</v>
      </c>
      <c r="V19" s="16">
        <f t="shared" si="8"/>
        <v>42265</v>
      </c>
      <c r="W19" s="16">
        <f t="shared" si="14"/>
        <v>42269</v>
      </c>
      <c r="X19" s="16">
        <v>42272</v>
      </c>
      <c r="Y19" s="17"/>
      <c r="Z19" s="17"/>
      <c r="AA19" s="18"/>
      <c r="AB19" s="856"/>
    </row>
    <row r="20" spans="1:28" ht="30" x14ac:dyDescent="0.25">
      <c r="A20" s="12"/>
      <c r="B20" s="19" t="s">
        <v>51</v>
      </c>
      <c r="C20" s="21" t="str">
        <f t="shared" si="6"/>
        <v xml:space="preserve">2C </v>
      </c>
      <c r="D20" s="15" t="s">
        <v>42</v>
      </c>
      <c r="E20" s="12" t="s">
        <v>47</v>
      </c>
      <c r="F20" s="12" t="s">
        <v>48</v>
      </c>
      <c r="G20" s="16" t="s">
        <v>44</v>
      </c>
      <c r="H20" s="16" t="s">
        <v>44</v>
      </c>
      <c r="I20" s="16" t="s">
        <v>44</v>
      </c>
      <c r="J20" s="16" t="s">
        <v>44</v>
      </c>
      <c r="K20" s="16">
        <f t="shared" si="9"/>
        <v>42249</v>
      </c>
      <c r="L20" s="16">
        <f t="shared" si="10"/>
        <v>42257</v>
      </c>
      <c r="M20" s="16">
        <f t="shared" si="10"/>
        <v>42257</v>
      </c>
      <c r="N20" s="16">
        <f t="shared" si="11"/>
        <v>42257</v>
      </c>
      <c r="O20" s="16">
        <f t="shared" si="12"/>
        <v>42258</v>
      </c>
      <c r="P20" s="16">
        <f t="shared" si="13"/>
        <v>42261</v>
      </c>
      <c r="Q20" s="16" t="s">
        <v>44</v>
      </c>
      <c r="R20" s="16" t="s">
        <v>44</v>
      </c>
      <c r="S20" s="16" t="s">
        <v>44</v>
      </c>
      <c r="T20" s="16" t="s">
        <v>44</v>
      </c>
      <c r="U20" s="16">
        <f t="shared" si="8"/>
        <v>42261</v>
      </c>
      <c r="V20" s="16">
        <f t="shared" si="8"/>
        <v>42265</v>
      </c>
      <c r="W20" s="16">
        <f t="shared" si="14"/>
        <v>42269</v>
      </c>
      <c r="X20" s="16">
        <v>42272</v>
      </c>
      <c r="Y20" s="17"/>
      <c r="Z20" s="17"/>
      <c r="AA20" s="18"/>
      <c r="AB20" s="856"/>
    </row>
    <row r="21" spans="1:28" ht="30" x14ac:dyDescent="0.25">
      <c r="A21" s="12"/>
      <c r="B21" s="19" t="s">
        <v>52</v>
      </c>
      <c r="C21" s="20" t="str">
        <f t="shared" si="6"/>
        <v xml:space="preserve">2C </v>
      </c>
      <c r="D21" s="15" t="s">
        <v>42</v>
      </c>
      <c r="E21" s="12" t="s">
        <v>47</v>
      </c>
      <c r="F21" s="12" t="s">
        <v>48</v>
      </c>
      <c r="G21" s="16" t="s">
        <v>44</v>
      </c>
      <c r="H21" s="16" t="s">
        <v>44</v>
      </c>
      <c r="I21" s="16" t="s">
        <v>44</v>
      </c>
      <c r="J21" s="16" t="s">
        <v>44</v>
      </c>
      <c r="K21" s="16">
        <f t="shared" si="9"/>
        <v>42249</v>
      </c>
      <c r="L21" s="16">
        <f t="shared" si="10"/>
        <v>42257</v>
      </c>
      <c r="M21" s="16">
        <f t="shared" si="10"/>
        <v>42257</v>
      </c>
      <c r="N21" s="16">
        <f t="shared" si="11"/>
        <v>42257</v>
      </c>
      <c r="O21" s="16">
        <f t="shared" si="12"/>
        <v>42258</v>
      </c>
      <c r="P21" s="16">
        <f t="shared" si="13"/>
        <v>42261</v>
      </c>
      <c r="Q21" s="16" t="s">
        <v>44</v>
      </c>
      <c r="R21" s="16" t="s">
        <v>44</v>
      </c>
      <c r="S21" s="16" t="s">
        <v>44</v>
      </c>
      <c r="T21" s="16" t="s">
        <v>44</v>
      </c>
      <c r="U21" s="16">
        <f t="shared" si="8"/>
        <v>42261</v>
      </c>
      <c r="V21" s="16">
        <f t="shared" si="8"/>
        <v>42265</v>
      </c>
      <c r="W21" s="16">
        <f t="shared" si="14"/>
        <v>42269</v>
      </c>
      <c r="X21" s="16">
        <v>42272</v>
      </c>
      <c r="Y21" s="17"/>
      <c r="Z21" s="17"/>
      <c r="AA21" s="18"/>
      <c r="AB21" s="856"/>
    </row>
    <row r="22" spans="1:28" ht="30" x14ac:dyDescent="0.25">
      <c r="A22" s="12"/>
      <c r="B22" s="19" t="s">
        <v>53</v>
      </c>
      <c r="C22" s="21" t="str">
        <f t="shared" si="6"/>
        <v xml:space="preserve">2C </v>
      </c>
      <c r="D22" s="15" t="s">
        <v>42</v>
      </c>
      <c r="E22" s="12" t="s">
        <v>47</v>
      </c>
      <c r="F22" s="12" t="s">
        <v>48</v>
      </c>
      <c r="G22" s="22" t="s">
        <v>44</v>
      </c>
      <c r="H22" s="22" t="s">
        <v>44</v>
      </c>
      <c r="I22" s="22" t="s">
        <v>44</v>
      </c>
      <c r="J22" s="22" t="s">
        <v>44</v>
      </c>
      <c r="K22" s="22">
        <f t="shared" si="9"/>
        <v>42249</v>
      </c>
      <c r="L22" s="22">
        <f t="shared" si="10"/>
        <v>42257</v>
      </c>
      <c r="M22" s="22">
        <f t="shared" si="10"/>
        <v>42257</v>
      </c>
      <c r="N22" s="22">
        <f t="shared" si="11"/>
        <v>42257</v>
      </c>
      <c r="O22" s="22">
        <f t="shared" si="12"/>
        <v>42258</v>
      </c>
      <c r="P22" s="22">
        <f t="shared" si="13"/>
        <v>42261</v>
      </c>
      <c r="Q22" s="22" t="s">
        <v>44</v>
      </c>
      <c r="R22" s="22" t="s">
        <v>44</v>
      </c>
      <c r="S22" s="22" t="s">
        <v>44</v>
      </c>
      <c r="T22" s="22" t="s">
        <v>44</v>
      </c>
      <c r="U22" s="22">
        <f t="shared" si="8"/>
        <v>42261</v>
      </c>
      <c r="V22" s="22">
        <f t="shared" si="8"/>
        <v>42265</v>
      </c>
      <c r="W22" s="22">
        <f t="shared" si="14"/>
        <v>42269</v>
      </c>
      <c r="X22" s="16">
        <v>42272</v>
      </c>
      <c r="Y22" s="23"/>
      <c r="Z22" s="23"/>
      <c r="AA22" s="18"/>
      <c r="AB22" s="857"/>
    </row>
    <row r="23" spans="1:28" ht="30" x14ac:dyDescent="0.25">
      <c r="A23" s="24"/>
      <c r="B23" s="25" t="s">
        <v>54</v>
      </c>
      <c r="C23" s="21" t="str">
        <f t="shared" si="6"/>
        <v xml:space="preserve">2C </v>
      </c>
      <c r="D23" s="15" t="s">
        <v>42</v>
      </c>
      <c r="E23" s="12" t="s">
        <v>47</v>
      </c>
      <c r="F23" s="12" t="s">
        <v>48</v>
      </c>
      <c r="G23" s="26" t="s">
        <v>44</v>
      </c>
      <c r="H23" s="27" t="s">
        <v>44</v>
      </c>
      <c r="I23" s="28" t="s">
        <v>44</v>
      </c>
      <c r="J23" s="26" t="s">
        <v>44</v>
      </c>
      <c r="K23" s="26">
        <f t="shared" si="9"/>
        <v>42249</v>
      </c>
      <c r="L23" s="26">
        <f t="shared" si="10"/>
        <v>42257</v>
      </c>
      <c r="M23" s="26">
        <f t="shared" si="10"/>
        <v>42257</v>
      </c>
      <c r="N23" s="26">
        <f t="shared" si="11"/>
        <v>42257</v>
      </c>
      <c r="O23" s="26">
        <f t="shared" si="12"/>
        <v>42258</v>
      </c>
      <c r="P23" s="26">
        <f t="shared" si="13"/>
        <v>42261</v>
      </c>
      <c r="Q23" s="26" t="s">
        <v>44</v>
      </c>
      <c r="R23" s="26" t="s">
        <v>44</v>
      </c>
      <c r="S23" s="26" t="s">
        <v>44</v>
      </c>
      <c r="T23" s="26" t="s">
        <v>44</v>
      </c>
      <c r="U23" s="26">
        <f t="shared" si="8"/>
        <v>42261</v>
      </c>
      <c r="V23" s="26">
        <f t="shared" si="8"/>
        <v>42265</v>
      </c>
      <c r="W23" s="26">
        <f t="shared" si="14"/>
        <v>42269</v>
      </c>
      <c r="X23" s="16">
        <v>42272</v>
      </c>
      <c r="Y23" s="29"/>
      <c r="Z23" s="29"/>
      <c r="AA23" s="30"/>
      <c r="AB23" s="858"/>
    </row>
    <row r="24" spans="1:28" ht="30" x14ac:dyDescent="0.25">
      <c r="A24" s="31"/>
      <c r="B24" s="32" t="s">
        <v>55</v>
      </c>
      <c r="C24" s="20" t="s">
        <v>41</v>
      </c>
      <c r="D24" s="33" t="s">
        <v>42</v>
      </c>
      <c r="E24" s="34" t="s">
        <v>56</v>
      </c>
      <c r="F24" s="31" t="s">
        <v>57</v>
      </c>
      <c r="G24" s="35" t="s">
        <v>44</v>
      </c>
      <c r="H24" s="35" t="s">
        <v>44</v>
      </c>
      <c r="I24" s="35" t="s">
        <v>44</v>
      </c>
      <c r="J24" s="35" t="s">
        <v>44</v>
      </c>
      <c r="K24" s="35">
        <f t="shared" si="0"/>
        <v>42249</v>
      </c>
      <c r="L24" s="35">
        <f t="shared" si="10"/>
        <v>42257</v>
      </c>
      <c r="M24" s="35">
        <f t="shared" si="10"/>
        <v>42257</v>
      </c>
      <c r="N24" s="35">
        <f t="shared" si="2"/>
        <v>42257</v>
      </c>
      <c r="O24" s="35">
        <f t="shared" si="3"/>
        <v>42258</v>
      </c>
      <c r="P24" s="35">
        <f t="shared" si="4"/>
        <v>42261</v>
      </c>
      <c r="Q24" s="35" t="s">
        <v>44</v>
      </c>
      <c r="R24" s="35" t="s">
        <v>44</v>
      </c>
      <c r="S24" s="35" t="s">
        <v>44</v>
      </c>
      <c r="T24" s="35" t="s">
        <v>44</v>
      </c>
      <c r="U24" s="35">
        <f t="shared" si="8"/>
        <v>42261</v>
      </c>
      <c r="V24" s="35">
        <f t="shared" si="8"/>
        <v>42265</v>
      </c>
      <c r="W24" s="35">
        <f t="shared" si="5"/>
        <v>42269</v>
      </c>
      <c r="X24" s="16">
        <v>42272</v>
      </c>
      <c r="Y24" s="36"/>
      <c r="Z24" s="36"/>
      <c r="AA24" s="37"/>
      <c r="AB24" s="859">
        <v>35000</v>
      </c>
    </row>
    <row r="25" spans="1:28" ht="30" x14ac:dyDescent="0.25">
      <c r="A25" s="12"/>
      <c r="B25" s="38" t="s">
        <v>58</v>
      </c>
      <c r="C25" s="21" t="s">
        <v>41</v>
      </c>
      <c r="D25" s="15" t="s">
        <v>42</v>
      </c>
      <c r="E25" s="39" t="s">
        <v>56</v>
      </c>
      <c r="F25" s="12" t="s">
        <v>57</v>
      </c>
      <c r="G25" s="16" t="s">
        <v>44</v>
      </c>
      <c r="H25" s="16" t="s">
        <v>44</v>
      </c>
      <c r="I25" s="16" t="s">
        <v>44</v>
      </c>
      <c r="J25" s="16" t="s">
        <v>44</v>
      </c>
      <c r="K25" s="16">
        <f t="shared" si="0"/>
        <v>42249</v>
      </c>
      <c r="L25" s="16">
        <f t="shared" si="10"/>
        <v>42257</v>
      </c>
      <c r="M25" s="16">
        <f t="shared" si="10"/>
        <v>42257</v>
      </c>
      <c r="N25" s="16">
        <f t="shared" si="2"/>
        <v>42257</v>
      </c>
      <c r="O25" s="16">
        <f t="shared" si="3"/>
        <v>42258</v>
      </c>
      <c r="P25" s="16">
        <f t="shared" si="4"/>
        <v>42261</v>
      </c>
      <c r="Q25" s="16" t="s">
        <v>44</v>
      </c>
      <c r="R25" s="16" t="s">
        <v>44</v>
      </c>
      <c r="S25" s="16" t="s">
        <v>44</v>
      </c>
      <c r="T25" s="16" t="s">
        <v>44</v>
      </c>
      <c r="U25" s="16">
        <f t="shared" si="8"/>
        <v>42261</v>
      </c>
      <c r="V25" s="16">
        <f t="shared" si="8"/>
        <v>42265</v>
      </c>
      <c r="W25" s="16">
        <f t="shared" si="5"/>
        <v>42269</v>
      </c>
      <c r="X25" s="16">
        <v>42272</v>
      </c>
      <c r="Y25" s="40"/>
      <c r="Z25" s="40"/>
      <c r="AA25" s="41"/>
      <c r="AB25" s="860"/>
    </row>
    <row r="26" spans="1:28" ht="30" x14ac:dyDescent="0.25">
      <c r="A26" s="42"/>
      <c r="B26" s="43" t="s">
        <v>59</v>
      </c>
      <c r="C26" s="44" t="s">
        <v>41</v>
      </c>
      <c r="D26" s="45" t="s">
        <v>42</v>
      </c>
      <c r="E26" s="46" t="s">
        <v>56</v>
      </c>
      <c r="F26" s="42" t="s">
        <v>57</v>
      </c>
      <c r="G26" s="47" t="s">
        <v>44</v>
      </c>
      <c r="H26" s="47" t="s">
        <v>44</v>
      </c>
      <c r="I26" s="47" t="s">
        <v>44</v>
      </c>
      <c r="J26" s="47" t="s">
        <v>44</v>
      </c>
      <c r="K26" s="47">
        <f t="shared" si="0"/>
        <v>42249</v>
      </c>
      <c r="L26" s="47">
        <f t="shared" si="10"/>
        <v>42257</v>
      </c>
      <c r="M26" s="47">
        <f t="shared" si="10"/>
        <v>42257</v>
      </c>
      <c r="N26" s="47">
        <f t="shared" si="2"/>
        <v>42257</v>
      </c>
      <c r="O26" s="47">
        <f t="shared" si="3"/>
        <v>42258</v>
      </c>
      <c r="P26" s="47">
        <f t="shared" si="4"/>
        <v>42261</v>
      </c>
      <c r="Q26" s="47" t="s">
        <v>44</v>
      </c>
      <c r="R26" s="47" t="s">
        <v>44</v>
      </c>
      <c r="S26" s="47" t="s">
        <v>44</v>
      </c>
      <c r="T26" s="47" t="s">
        <v>44</v>
      </c>
      <c r="U26" s="47">
        <f t="shared" si="8"/>
        <v>42261</v>
      </c>
      <c r="V26" s="47">
        <f t="shared" si="8"/>
        <v>42265</v>
      </c>
      <c r="W26" s="47">
        <f t="shared" si="5"/>
        <v>42269</v>
      </c>
      <c r="X26" s="16">
        <v>42272</v>
      </c>
      <c r="Y26" s="48"/>
      <c r="Z26" s="48"/>
      <c r="AA26" s="49"/>
      <c r="AB26" s="861"/>
    </row>
    <row r="27" spans="1:28" ht="30" x14ac:dyDescent="0.25">
      <c r="A27" s="31"/>
      <c r="B27" s="32" t="s">
        <v>60</v>
      </c>
      <c r="C27" s="20" t="str">
        <f t="shared" ref="C27:C57" si="15">IF(AA27&gt;=450000,"LPN",IF(AND(AA27&gt;180000,AA27&lt;450000),"LP",IF(AND(AA27&gt;=53000,AA27&lt;=180000),"3C","2C ")))</f>
        <v xml:space="preserve">2C </v>
      </c>
      <c r="D27" s="33" t="s">
        <v>42</v>
      </c>
      <c r="E27" s="34" t="s">
        <v>61</v>
      </c>
      <c r="F27" s="31" t="s">
        <v>62</v>
      </c>
      <c r="G27" s="35" t="s">
        <v>44</v>
      </c>
      <c r="H27" s="35" t="s">
        <v>44</v>
      </c>
      <c r="I27" s="35" t="s">
        <v>44</v>
      </c>
      <c r="J27" s="35" t="s">
        <v>44</v>
      </c>
      <c r="K27" s="35">
        <f t="shared" ref="K27:K32" si="16">SUM(L27-8)</f>
        <v>41765</v>
      </c>
      <c r="L27" s="35">
        <f t="shared" si="10"/>
        <v>41773</v>
      </c>
      <c r="M27" s="35">
        <f t="shared" si="10"/>
        <v>41773</v>
      </c>
      <c r="N27" s="35">
        <f t="shared" ref="N27:N32" si="17">SUM(O27-1)</f>
        <v>41773</v>
      </c>
      <c r="O27" s="35">
        <f t="shared" ref="O27:O32" si="18">SUM(U27-3)</f>
        <v>41774</v>
      </c>
      <c r="P27" s="35">
        <f t="shared" ref="P27:P32" si="19">SUM(U27*1)</f>
        <v>41777</v>
      </c>
      <c r="Q27" s="35" t="s">
        <v>44</v>
      </c>
      <c r="R27" s="35" t="s">
        <v>44</v>
      </c>
      <c r="S27" s="35" t="s">
        <v>44</v>
      </c>
      <c r="T27" s="35" t="s">
        <v>44</v>
      </c>
      <c r="U27" s="35">
        <f t="shared" si="8"/>
        <v>41777</v>
      </c>
      <c r="V27" s="35">
        <f t="shared" si="8"/>
        <v>41781</v>
      </c>
      <c r="W27" s="35">
        <f t="shared" ref="W27:W32" si="20">SUM(X27-3)</f>
        <v>41785</v>
      </c>
      <c r="X27" s="50">
        <v>41788</v>
      </c>
      <c r="Y27" s="36"/>
      <c r="Z27" s="36"/>
      <c r="AA27" s="37"/>
      <c r="AB27" s="859">
        <v>30000</v>
      </c>
    </row>
    <row r="28" spans="1:28" ht="30" x14ac:dyDescent="0.25">
      <c r="A28" s="12"/>
      <c r="B28" s="38" t="s">
        <v>63</v>
      </c>
      <c r="C28" s="21" t="str">
        <f t="shared" si="15"/>
        <v xml:space="preserve">2C </v>
      </c>
      <c r="D28" s="15" t="s">
        <v>42</v>
      </c>
      <c r="E28" s="39" t="s">
        <v>61</v>
      </c>
      <c r="F28" s="12" t="s">
        <v>62</v>
      </c>
      <c r="G28" s="16" t="s">
        <v>44</v>
      </c>
      <c r="H28" s="16" t="s">
        <v>44</v>
      </c>
      <c r="I28" s="16" t="s">
        <v>44</v>
      </c>
      <c r="J28" s="16" t="s">
        <v>44</v>
      </c>
      <c r="K28" s="16">
        <f t="shared" si="16"/>
        <v>41765</v>
      </c>
      <c r="L28" s="16">
        <f t="shared" si="10"/>
        <v>41773</v>
      </c>
      <c r="M28" s="16">
        <f t="shared" si="10"/>
        <v>41773</v>
      </c>
      <c r="N28" s="16">
        <f t="shared" si="17"/>
        <v>41773</v>
      </c>
      <c r="O28" s="16">
        <f t="shared" si="18"/>
        <v>41774</v>
      </c>
      <c r="P28" s="16">
        <f t="shared" si="19"/>
        <v>41777</v>
      </c>
      <c r="Q28" s="16" t="s">
        <v>44</v>
      </c>
      <c r="R28" s="16" t="s">
        <v>44</v>
      </c>
      <c r="S28" s="16" t="s">
        <v>44</v>
      </c>
      <c r="T28" s="16" t="s">
        <v>44</v>
      </c>
      <c r="U28" s="16">
        <f t="shared" si="8"/>
        <v>41777</v>
      </c>
      <c r="V28" s="16">
        <f t="shared" si="8"/>
        <v>41781</v>
      </c>
      <c r="W28" s="16">
        <f t="shared" si="20"/>
        <v>41785</v>
      </c>
      <c r="X28" s="50">
        <v>41788</v>
      </c>
      <c r="Y28" s="40"/>
      <c r="Z28" s="40"/>
      <c r="AA28" s="41"/>
      <c r="AB28" s="860"/>
    </row>
    <row r="29" spans="1:28" ht="30" x14ac:dyDescent="0.25">
      <c r="A29" s="12"/>
      <c r="B29" s="38" t="s">
        <v>64</v>
      </c>
      <c r="C29" s="21" t="str">
        <f t="shared" si="15"/>
        <v xml:space="preserve">2C </v>
      </c>
      <c r="D29" s="15" t="s">
        <v>42</v>
      </c>
      <c r="E29" s="39" t="s">
        <v>61</v>
      </c>
      <c r="F29" s="12" t="s">
        <v>62</v>
      </c>
      <c r="G29" s="16" t="s">
        <v>44</v>
      </c>
      <c r="H29" s="16" t="s">
        <v>44</v>
      </c>
      <c r="I29" s="16" t="s">
        <v>44</v>
      </c>
      <c r="J29" s="16" t="s">
        <v>44</v>
      </c>
      <c r="K29" s="16">
        <f t="shared" si="16"/>
        <v>41765</v>
      </c>
      <c r="L29" s="16">
        <f t="shared" si="10"/>
        <v>41773</v>
      </c>
      <c r="M29" s="16">
        <f t="shared" si="10"/>
        <v>41773</v>
      </c>
      <c r="N29" s="16">
        <f t="shared" si="17"/>
        <v>41773</v>
      </c>
      <c r="O29" s="16">
        <f t="shared" si="18"/>
        <v>41774</v>
      </c>
      <c r="P29" s="16">
        <f t="shared" si="19"/>
        <v>41777</v>
      </c>
      <c r="Q29" s="16" t="s">
        <v>44</v>
      </c>
      <c r="R29" s="16" t="s">
        <v>44</v>
      </c>
      <c r="S29" s="16" t="s">
        <v>44</v>
      </c>
      <c r="T29" s="16" t="s">
        <v>44</v>
      </c>
      <c r="U29" s="16">
        <f t="shared" si="8"/>
        <v>41777</v>
      </c>
      <c r="V29" s="16">
        <f t="shared" si="8"/>
        <v>41781</v>
      </c>
      <c r="W29" s="16">
        <f t="shared" si="20"/>
        <v>41785</v>
      </c>
      <c r="X29" s="50">
        <v>41788</v>
      </c>
      <c r="Y29" s="40"/>
      <c r="Z29" s="40"/>
      <c r="AA29" s="41"/>
      <c r="AB29" s="860"/>
    </row>
    <row r="30" spans="1:28" ht="30" x14ac:dyDescent="0.25">
      <c r="A30" s="12"/>
      <c r="B30" s="38" t="s">
        <v>65</v>
      </c>
      <c r="C30" s="21" t="str">
        <f t="shared" si="15"/>
        <v xml:space="preserve">2C </v>
      </c>
      <c r="D30" s="15" t="s">
        <v>42</v>
      </c>
      <c r="E30" s="39" t="s">
        <v>61</v>
      </c>
      <c r="F30" s="12" t="s">
        <v>62</v>
      </c>
      <c r="G30" s="16" t="s">
        <v>44</v>
      </c>
      <c r="H30" s="16" t="s">
        <v>44</v>
      </c>
      <c r="I30" s="16" t="s">
        <v>44</v>
      </c>
      <c r="J30" s="16" t="s">
        <v>44</v>
      </c>
      <c r="K30" s="16">
        <f t="shared" si="16"/>
        <v>41765</v>
      </c>
      <c r="L30" s="16">
        <f t="shared" si="10"/>
        <v>41773</v>
      </c>
      <c r="M30" s="16">
        <f t="shared" si="10"/>
        <v>41773</v>
      </c>
      <c r="N30" s="16">
        <f t="shared" si="17"/>
        <v>41773</v>
      </c>
      <c r="O30" s="16">
        <f t="shared" si="18"/>
        <v>41774</v>
      </c>
      <c r="P30" s="16">
        <f t="shared" si="19"/>
        <v>41777</v>
      </c>
      <c r="Q30" s="16" t="s">
        <v>44</v>
      </c>
      <c r="R30" s="16" t="s">
        <v>44</v>
      </c>
      <c r="S30" s="16" t="s">
        <v>44</v>
      </c>
      <c r="T30" s="16" t="s">
        <v>44</v>
      </c>
      <c r="U30" s="16">
        <f t="shared" si="8"/>
        <v>41777</v>
      </c>
      <c r="V30" s="16">
        <f t="shared" si="8"/>
        <v>41781</v>
      </c>
      <c r="W30" s="16">
        <f t="shared" si="20"/>
        <v>41785</v>
      </c>
      <c r="X30" s="50">
        <v>41788</v>
      </c>
      <c r="Y30" s="40"/>
      <c r="Z30" s="40"/>
      <c r="AA30" s="41"/>
      <c r="AB30" s="860"/>
    </row>
    <row r="31" spans="1:28" ht="30" x14ac:dyDescent="0.25">
      <c r="A31" s="12"/>
      <c r="B31" s="38" t="s">
        <v>66</v>
      </c>
      <c r="C31" s="21" t="str">
        <f t="shared" si="15"/>
        <v xml:space="preserve">2C </v>
      </c>
      <c r="D31" s="15" t="s">
        <v>42</v>
      </c>
      <c r="E31" s="39" t="s">
        <v>61</v>
      </c>
      <c r="F31" s="12" t="s">
        <v>62</v>
      </c>
      <c r="G31" s="16" t="s">
        <v>44</v>
      </c>
      <c r="H31" s="16" t="s">
        <v>44</v>
      </c>
      <c r="I31" s="16" t="s">
        <v>44</v>
      </c>
      <c r="J31" s="16" t="s">
        <v>44</v>
      </c>
      <c r="K31" s="16">
        <f t="shared" si="16"/>
        <v>41765</v>
      </c>
      <c r="L31" s="16">
        <f t="shared" si="10"/>
        <v>41773</v>
      </c>
      <c r="M31" s="16">
        <f t="shared" si="10"/>
        <v>41773</v>
      </c>
      <c r="N31" s="16">
        <f t="shared" si="17"/>
        <v>41773</v>
      </c>
      <c r="O31" s="16">
        <f t="shared" si="18"/>
        <v>41774</v>
      </c>
      <c r="P31" s="16">
        <f t="shared" si="19"/>
        <v>41777</v>
      </c>
      <c r="Q31" s="16" t="s">
        <v>44</v>
      </c>
      <c r="R31" s="16" t="s">
        <v>44</v>
      </c>
      <c r="S31" s="16" t="s">
        <v>44</v>
      </c>
      <c r="T31" s="16" t="s">
        <v>44</v>
      </c>
      <c r="U31" s="16">
        <f t="shared" si="8"/>
        <v>41777</v>
      </c>
      <c r="V31" s="16">
        <f t="shared" si="8"/>
        <v>41781</v>
      </c>
      <c r="W31" s="16">
        <f t="shared" si="20"/>
        <v>41785</v>
      </c>
      <c r="X31" s="50">
        <v>41788</v>
      </c>
      <c r="Y31" s="40"/>
      <c r="Z31" s="40"/>
      <c r="AA31" s="41"/>
      <c r="AB31" s="860"/>
    </row>
    <row r="32" spans="1:28" ht="30" x14ac:dyDescent="0.25">
      <c r="A32" s="12"/>
      <c r="B32" s="38" t="s">
        <v>67</v>
      </c>
      <c r="C32" s="21" t="str">
        <f t="shared" si="15"/>
        <v xml:space="preserve">2C </v>
      </c>
      <c r="D32" s="15" t="s">
        <v>42</v>
      </c>
      <c r="E32" s="39" t="s">
        <v>61</v>
      </c>
      <c r="F32" s="12" t="s">
        <v>62</v>
      </c>
      <c r="G32" s="16" t="s">
        <v>44</v>
      </c>
      <c r="H32" s="16" t="s">
        <v>44</v>
      </c>
      <c r="I32" s="16" t="s">
        <v>44</v>
      </c>
      <c r="J32" s="16" t="s">
        <v>44</v>
      </c>
      <c r="K32" s="16">
        <f t="shared" si="16"/>
        <v>41765</v>
      </c>
      <c r="L32" s="16">
        <f t="shared" si="10"/>
        <v>41773</v>
      </c>
      <c r="M32" s="22">
        <f t="shared" si="10"/>
        <v>41773</v>
      </c>
      <c r="N32" s="16">
        <f t="shared" si="17"/>
        <v>41773</v>
      </c>
      <c r="O32" s="16">
        <f t="shared" si="18"/>
        <v>41774</v>
      </c>
      <c r="P32" s="16">
        <f t="shared" si="19"/>
        <v>41777</v>
      </c>
      <c r="Q32" s="16" t="s">
        <v>44</v>
      </c>
      <c r="R32" s="16" t="s">
        <v>44</v>
      </c>
      <c r="S32" s="16" t="s">
        <v>44</v>
      </c>
      <c r="T32" s="16" t="s">
        <v>44</v>
      </c>
      <c r="U32" s="16">
        <f t="shared" si="8"/>
        <v>41777</v>
      </c>
      <c r="V32" s="16">
        <f t="shared" si="8"/>
        <v>41781</v>
      </c>
      <c r="W32" s="16">
        <f t="shared" si="20"/>
        <v>41785</v>
      </c>
      <c r="X32" s="50">
        <v>41788</v>
      </c>
      <c r="Y32" s="40"/>
      <c r="Z32" s="40"/>
      <c r="AA32" s="41"/>
      <c r="AB32" s="860"/>
    </row>
    <row r="33" spans="1:28" ht="30" x14ac:dyDescent="0.25">
      <c r="A33" s="12"/>
      <c r="B33" s="32" t="s">
        <v>68</v>
      </c>
      <c r="C33" s="21" t="str">
        <f t="shared" si="15"/>
        <v xml:space="preserve">2C </v>
      </c>
      <c r="D33" s="15" t="s">
        <v>42</v>
      </c>
      <c r="E33" s="39" t="s">
        <v>69</v>
      </c>
      <c r="F33" s="51" t="s">
        <v>70</v>
      </c>
      <c r="G33" s="16" t="s">
        <v>44</v>
      </c>
      <c r="H33" s="16" t="s">
        <v>44</v>
      </c>
      <c r="I33" s="16" t="s">
        <v>44</v>
      </c>
      <c r="J33" s="16" t="s">
        <v>44</v>
      </c>
      <c r="K33" s="16">
        <f t="shared" si="0"/>
        <v>42179</v>
      </c>
      <c r="L33" s="16">
        <f t="shared" si="10"/>
        <v>42187</v>
      </c>
      <c r="M33" s="52">
        <f t="shared" si="10"/>
        <v>42187</v>
      </c>
      <c r="N33" s="16">
        <f t="shared" si="2"/>
        <v>42187</v>
      </c>
      <c r="O33" s="16">
        <f t="shared" si="3"/>
        <v>42188</v>
      </c>
      <c r="P33" s="16">
        <f t="shared" si="4"/>
        <v>42191</v>
      </c>
      <c r="Q33" s="16" t="s">
        <v>44</v>
      </c>
      <c r="R33" s="16" t="s">
        <v>44</v>
      </c>
      <c r="S33" s="16" t="s">
        <v>44</v>
      </c>
      <c r="T33" s="16" t="s">
        <v>44</v>
      </c>
      <c r="U33" s="16">
        <f t="shared" si="8"/>
        <v>42191</v>
      </c>
      <c r="V33" s="16">
        <f t="shared" si="8"/>
        <v>42195</v>
      </c>
      <c r="W33" s="16">
        <f t="shared" si="5"/>
        <v>42199</v>
      </c>
      <c r="X33" s="16">
        <v>42202</v>
      </c>
      <c r="Y33" s="40"/>
      <c r="Z33" s="40"/>
      <c r="AA33" s="41"/>
      <c r="AB33" s="860">
        <v>12000</v>
      </c>
    </row>
    <row r="34" spans="1:28" ht="30" x14ac:dyDescent="0.25">
      <c r="A34" s="12"/>
      <c r="B34" s="19" t="s">
        <v>71</v>
      </c>
      <c r="C34" s="53" t="str">
        <f t="shared" si="15"/>
        <v xml:space="preserve">2C </v>
      </c>
      <c r="D34" s="15" t="s">
        <v>42</v>
      </c>
      <c r="E34" s="54" t="s">
        <v>69</v>
      </c>
      <c r="F34" s="12" t="s">
        <v>70</v>
      </c>
      <c r="G34" s="22" t="s">
        <v>44</v>
      </c>
      <c r="H34" s="22" t="s">
        <v>44</v>
      </c>
      <c r="I34" s="22" t="s">
        <v>44</v>
      </c>
      <c r="J34" s="22" t="s">
        <v>44</v>
      </c>
      <c r="K34" s="22">
        <f t="shared" si="0"/>
        <v>42179</v>
      </c>
      <c r="L34" s="22">
        <f t="shared" ref="L34:M49" si="21">SUM(M34*1)</f>
        <v>42187</v>
      </c>
      <c r="M34" s="22">
        <f t="shared" si="21"/>
        <v>42187</v>
      </c>
      <c r="N34" s="22">
        <f t="shared" si="2"/>
        <v>42187</v>
      </c>
      <c r="O34" s="22">
        <f t="shared" si="3"/>
        <v>42188</v>
      </c>
      <c r="P34" s="22">
        <f t="shared" si="4"/>
        <v>42191</v>
      </c>
      <c r="Q34" s="22" t="s">
        <v>44</v>
      </c>
      <c r="R34" s="22" t="s">
        <v>44</v>
      </c>
      <c r="S34" s="22" t="s">
        <v>44</v>
      </c>
      <c r="T34" s="22" t="s">
        <v>44</v>
      </c>
      <c r="U34" s="22">
        <f t="shared" si="8"/>
        <v>42191</v>
      </c>
      <c r="V34" s="22">
        <f t="shared" si="8"/>
        <v>42195</v>
      </c>
      <c r="W34" s="22">
        <f t="shared" si="5"/>
        <v>42199</v>
      </c>
      <c r="X34" s="16">
        <v>42202</v>
      </c>
      <c r="Y34" s="55"/>
      <c r="Z34" s="55"/>
      <c r="AA34" s="18"/>
      <c r="AB34" s="862"/>
    </row>
    <row r="35" spans="1:28" ht="30" x14ac:dyDescent="0.25">
      <c r="A35" s="56"/>
      <c r="B35" s="57" t="s">
        <v>72</v>
      </c>
      <c r="C35" s="58" t="str">
        <f t="shared" si="15"/>
        <v xml:space="preserve">2C </v>
      </c>
      <c r="D35" s="59" t="s">
        <v>42</v>
      </c>
      <c r="E35" s="60" t="s">
        <v>69</v>
      </c>
      <c r="F35" s="61" t="s">
        <v>70</v>
      </c>
      <c r="G35" s="62" t="s">
        <v>44</v>
      </c>
      <c r="H35" s="62" t="s">
        <v>44</v>
      </c>
      <c r="I35" s="62" t="s">
        <v>44</v>
      </c>
      <c r="J35" s="62" t="s">
        <v>44</v>
      </c>
      <c r="K35" s="62">
        <f t="shared" si="0"/>
        <v>42179</v>
      </c>
      <c r="L35" s="62">
        <f t="shared" si="21"/>
        <v>42187</v>
      </c>
      <c r="M35" s="62">
        <f t="shared" si="21"/>
        <v>42187</v>
      </c>
      <c r="N35" s="62">
        <f t="shared" si="2"/>
        <v>42187</v>
      </c>
      <c r="O35" s="62">
        <f t="shared" si="3"/>
        <v>42188</v>
      </c>
      <c r="P35" s="62">
        <f t="shared" si="4"/>
        <v>42191</v>
      </c>
      <c r="Q35" s="62" t="s">
        <v>44</v>
      </c>
      <c r="R35" s="62" t="s">
        <v>44</v>
      </c>
      <c r="S35" s="62" t="s">
        <v>44</v>
      </c>
      <c r="T35" s="62" t="s">
        <v>44</v>
      </c>
      <c r="U35" s="62">
        <f t="shared" si="8"/>
        <v>42191</v>
      </c>
      <c r="V35" s="62">
        <f t="shared" si="8"/>
        <v>42195</v>
      </c>
      <c r="W35" s="62">
        <f t="shared" si="5"/>
        <v>42199</v>
      </c>
      <c r="X35" s="16">
        <v>42202</v>
      </c>
      <c r="Y35" s="63"/>
      <c r="Z35" s="63"/>
      <c r="AA35" s="64"/>
      <c r="AB35" s="863"/>
    </row>
    <row r="36" spans="1:28" ht="30" x14ac:dyDescent="0.25">
      <c r="A36" s="65"/>
      <c r="B36" s="66" t="s">
        <v>73</v>
      </c>
      <c r="C36" s="20" t="str">
        <f t="shared" si="15"/>
        <v xml:space="preserve">2C </v>
      </c>
      <c r="D36" s="33" t="s">
        <v>42</v>
      </c>
      <c r="E36" s="34" t="s">
        <v>69</v>
      </c>
      <c r="F36" s="67" t="s">
        <v>70</v>
      </c>
      <c r="G36" s="35" t="s">
        <v>44</v>
      </c>
      <c r="H36" s="35" t="s">
        <v>44</v>
      </c>
      <c r="I36" s="35" t="s">
        <v>44</v>
      </c>
      <c r="J36" s="35" t="s">
        <v>44</v>
      </c>
      <c r="K36" s="35">
        <f t="shared" si="0"/>
        <v>42179</v>
      </c>
      <c r="L36" s="35">
        <f t="shared" si="21"/>
        <v>42187</v>
      </c>
      <c r="M36" s="35">
        <f t="shared" si="21"/>
        <v>42187</v>
      </c>
      <c r="N36" s="35">
        <f t="shared" si="2"/>
        <v>42187</v>
      </c>
      <c r="O36" s="35">
        <f t="shared" si="3"/>
        <v>42188</v>
      </c>
      <c r="P36" s="35">
        <f t="shared" si="4"/>
        <v>42191</v>
      </c>
      <c r="Q36" s="35" t="s">
        <v>44</v>
      </c>
      <c r="R36" s="35" t="s">
        <v>44</v>
      </c>
      <c r="S36" s="35" t="s">
        <v>44</v>
      </c>
      <c r="T36" s="35" t="s">
        <v>44</v>
      </c>
      <c r="U36" s="35">
        <f t="shared" si="8"/>
        <v>42191</v>
      </c>
      <c r="V36" s="35">
        <f t="shared" si="8"/>
        <v>42195</v>
      </c>
      <c r="W36" s="35">
        <f t="shared" si="5"/>
        <v>42199</v>
      </c>
      <c r="X36" s="16">
        <v>42202</v>
      </c>
      <c r="Y36" s="36"/>
      <c r="Z36" s="36"/>
      <c r="AA36" s="37"/>
      <c r="AB36" s="859"/>
    </row>
    <row r="37" spans="1:28" ht="30" x14ac:dyDescent="0.25">
      <c r="A37" s="31"/>
      <c r="B37" s="32" t="s">
        <v>74</v>
      </c>
      <c r="C37" s="21" t="str">
        <f t="shared" si="15"/>
        <v xml:space="preserve">2C </v>
      </c>
      <c r="D37" s="15" t="s">
        <v>42</v>
      </c>
      <c r="E37" s="39" t="s">
        <v>69</v>
      </c>
      <c r="F37" s="51" t="s">
        <v>70</v>
      </c>
      <c r="G37" s="16" t="s">
        <v>44</v>
      </c>
      <c r="H37" s="16" t="s">
        <v>44</v>
      </c>
      <c r="I37" s="16" t="s">
        <v>44</v>
      </c>
      <c r="J37" s="16" t="s">
        <v>44</v>
      </c>
      <c r="K37" s="16">
        <f t="shared" si="0"/>
        <v>42179</v>
      </c>
      <c r="L37" s="16">
        <f t="shared" si="21"/>
        <v>42187</v>
      </c>
      <c r="M37" s="16">
        <f t="shared" si="21"/>
        <v>42187</v>
      </c>
      <c r="N37" s="16">
        <f t="shared" si="2"/>
        <v>42187</v>
      </c>
      <c r="O37" s="16">
        <f t="shared" si="3"/>
        <v>42188</v>
      </c>
      <c r="P37" s="16">
        <f t="shared" si="4"/>
        <v>42191</v>
      </c>
      <c r="Q37" s="16" t="s">
        <v>44</v>
      </c>
      <c r="R37" s="16" t="s">
        <v>44</v>
      </c>
      <c r="S37" s="16" t="s">
        <v>44</v>
      </c>
      <c r="T37" s="16" t="s">
        <v>44</v>
      </c>
      <c r="U37" s="16">
        <f t="shared" si="8"/>
        <v>42191</v>
      </c>
      <c r="V37" s="16">
        <f t="shared" si="8"/>
        <v>42195</v>
      </c>
      <c r="W37" s="16">
        <f t="shared" si="5"/>
        <v>42199</v>
      </c>
      <c r="X37" s="16">
        <v>42202</v>
      </c>
      <c r="Y37" s="40"/>
      <c r="Z37" s="40"/>
      <c r="AA37" s="41"/>
      <c r="AB37" s="860"/>
    </row>
    <row r="38" spans="1:28" ht="30" x14ac:dyDescent="0.25">
      <c r="A38" s="12"/>
      <c r="B38" s="38" t="s">
        <v>75</v>
      </c>
      <c r="C38" s="21" t="str">
        <f t="shared" si="15"/>
        <v xml:space="preserve">2C </v>
      </c>
      <c r="D38" s="15" t="s">
        <v>42</v>
      </c>
      <c r="E38" s="39" t="s">
        <v>69</v>
      </c>
      <c r="F38" s="51" t="s">
        <v>70</v>
      </c>
      <c r="G38" s="16" t="s">
        <v>44</v>
      </c>
      <c r="H38" s="16" t="s">
        <v>44</v>
      </c>
      <c r="I38" s="16" t="s">
        <v>44</v>
      </c>
      <c r="J38" s="16" t="s">
        <v>44</v>
      </c>
      <c r="K38" s="16">
        <f t="shared" si="0"/>
        <v>42179</v>
      </c>
      <c r="L38" s="16">
        <f t="shared" si="21"/>
        <v>42187</v>
      </c>
      <c r="M38" s="16">
        <f t="shared" si="21"/>
        <v>42187</v>
      </c>
      <c r="N38" s="16">
        <f t="shared" si="2"/>
        <v>42187</v>
      </c>
      <c r="O38" s="16">
        <f t="shared" si="3"/>
        <v>42188</v>
      </c>
      <c r="P38" s="16">
        <f t="shared" si="4"/>
        <v>42191</v>
      </c>
      <c r="Q38" s="16" t="s">
        <v>44</v>
      </c>
      <c r="R38" s="16" t="s">
        <v>44</v>
      </c>
      <c r="S38" s="16" t="s">
        <v>44</v>
      </c>
      <c r="T38" s="16" t="s">
        <v>44</v>
      </c>
      <c r="U38" s="16">
        <f t="shared" si="8"/>
        <v>42191</v>
      </c>
      <c r="V38" s="16">
        <f t="shared" si="8"/>
        <v>42195</v>
      </c>
      <c r="W38" s="16">
        <f t="shared" si="5"/>
        <v>42199</v>
      </c>
      <c r="X38" s="16">
        <v>42202</v>
      </c>
      <c r="Y38" s="40"/>
      <c r="Z38" s="40"/>
      <c r="AA38" s="41"/>
      <c r="AB38" s="860"/>
    </row>
    <row r="39" spans="1:28" ht="30" x14ac:dyDescent="0.25">
      <c r="A39" s="12"/>
      <c r="B39" s="38" t="s">
        <v>76</v>
      </c>
      <c r="C39" s="21" t="str">
        <f t="shared" si="15"/>
        <v xml:space="preserve">2C </v>
      </c>
      <c r="D39" s="15" t="s">
        <v>42</v>
      </c>
      <c r="E39" s="39" t="s">
        <v>69</v>
      </c>
      <c r="F39" s="51" t="s">
        <v>70</v>
      </c>
      <c r="G39" s="16" t="s">
        <v>44</v>
      </c>
      <c r="H39" s="16" t="s">
        <v>44</v>
      </c>
      <c r="I39" s="16" t="s">
        <v>44</v>
      </c>
      <c r="J39" s="16" t="s">
        <v>44</v>
      </c>
      <c r="K39" s="16">
        <f t="shared" si="0"/>
        <v>42179</v>
      </c>
      <c r="L39" s="16">
        <f t="shared" si="21"/>
        <v>42187</v>
      </c>
      <c r="M39" s="16">
        <f t="shared" si="21"/>
        <v>42187</v>
      </c>
      <c r="N39" s="16">
        <f t="shared" si="2"/>
        <v>42187</v>
      </c>
      <c r="O39" s="16">
        <f t="shared" si="3"/>
        <v>42188</v>
      </c>
      <c r="P39" s="16">
        <f t="shared" si="4"/>
        <v>42191</v>
      </c>
      <c r="Q39" s="16" t="s">
        <v>44</v>
      </c>
      <c r="R39" s="16" t="s">
        <v>44</v>
      </c>
      <c r="S39" s="16" t="s">
        <v>44</v>
      </c>
      <c r="T39" s="16" t="s">
        <v>44</v>
      </c>
      <c r="U39" s="16">
        <f t="shared" si="8"/>
        <v>42191</v>
      </c>
      <c r="V39" s="16">
        <f t="shared" si="8"/>
        <v>42195</v>
      </c>
      <c r="W39" s="16">
        <f t="shared" si="5"/>
        <v>42199</v>
      </c>
      <c r="X39" s="16">
        <v>42202</v>
      </c>
      <c r="Y39" s="40"/>
      <c r="Z39" s="40"/>
      <c r="AA39" s="41"/>
      <c r="AB39" s="860"/>
    </row>
    <row r="40" spans="1:28" ht="30" x14ac:dyDescent="0.25">
      <c r="A40" s="12"/>
      <c r="B40" s="38" t="s">
        <v>77</v>
      </c>
      <c r="C40" s="21" t="str">
        <f t="shared" si="15"/>
        <v xml:space="preserve">2C </v>
      </c>
      <c r="D40" s="15" t="s">
        <v>42</v>
      </c>
      <c r="E40" s="39" t="s">
        <v>69</v>
      </c>
      <c r="F40" s="51" t="s">
        <v>70</v>
      </c>
      <c r="G40" s="16" t="s">
        <v>44</v>
      </c>
      <c r="H40" s="16" t="s">
        <v>44</v>
      </c>
      <c r="I40" s="16" t="s">
        <v>44</v>
      </c>
      <c r="J40" s="16" t="s">
        <v>44</v>
      </c>
      <c r="K40" s="16">
        <f t="shared" si="0"/>
        <v>42179</v>
      </c>
      <c r="L40" s="16">
        <f t="shared" si="21"/>
        <v>42187</v>
      </c>
      <c r="M40" s="16">
        <f t="shared" si="21"/>
        <v>42187</v>
      </c>
      <c r="N40" s="16">
        <f t="shared" si="2"/>
        <v>42187</v>
      </c>
      <c r="O40" s="16">
        <f>SUM(U40-3)</f>
        <v>42188</v>
      </c>
      <c r="P40" s="16">
        <f>SUM(U40*1)</f>
        <v>42191</v>
      </c>
      <c r="Q40" s="16" t="s">
        <v>44</v>
      </c>
      <c r="R40" s="16" t="s">
        <v>44</v>
      </c>
      <c r="S40" s="16" t="s">
        <v>44</v>
      </c>
      <c r="T40" s="16" t="s">
        <v>44</v>
      </c>
      <c r="U40" s="16">
        <f t="shared" si="8"/>
        <v>42191</v>
      </c>
      <c r="V40" s="16">
        <f t="shared" si="8"/>
        <v>42195</v>
      </c>
      <c r="W40" s="16">
        <f t="shared" si="5"/>
        <v>42199</v>
      </c>
      <c r="X40" s="16">
        <v>42202</v>
      </c>
      <c r="Y40" s="40"/>
      <c r="Z40" s="40"/>
      <c r="AA40" s="41"/>
      <c r="AB40" s="860"/>
    </row>
    <row r="41" spans="1:28" ht="30" x14ac:dyDescent="0.25">
      <c r="A41" s="12"/>
      <c r="B41" s="38" t="s">
        <v>78</v>
      </c>
      <c r="C41" s="21" t="str">
        <f t="shared" si="15"/>
        <v xml:space="preserve">2C </v>
      </c>
      <c r="D41" s="15" t="s">
        <v>42</v>
      </c>
      <c r="E41" s="39" t="s">
        <v>69</v>
      </c>
      <c r="F41" s="51" t="s">
        <v>70</v>
      </c>
      <c r="G41" s="16" t="s">
        <v>44</v>
      </c>
      <c r="H41" s="16" t="s">
        <v>44</v>
      </c>
      <c r="I41" s="16" t="s">
        <v>44</v>
      </c>
      <c r="J41" s="16" t="s">
        <v>44</v>
      </c>
      <c r="K41" s="16">
        <f t="shared" si="0"/>
        <v>42179</v>
      </c>
      <c r="L41" s="16">
        <f t="shared" si="21"/>
        <v>42187</v>
      </c>
      <c r="M41" s="16">
        <f t="shared" si="21"/>
        <v>42187</v>
      </c>
      <c r="N41" s="16">
        <f t="shared" si="2"/>
        <v>42187</v>
      </c>
      <c r="O41" s="16">
        <f>SUM(U41-3)</f>
        <v>42188</v>
      </c>
      <c r="P41" s="16">
        <f>SUM(U41*1)</f>
        <v>42191</v>
      </c>
      <c r="Q41" s="16" t="s">
        <v>44</v>
      </c>
      <c r="R41" s="16" t="s">
        <v>44</v>
      </c>
      <c r="S41" s="16" t="s">
        <v>44</v>
      </c>
      <c r="T41" s="16" t="s">
        <v>44</v>
      </c>
      <c r="U41" s="16">
        <f t="shared" si="8"/>
        <v>42191</v>
      </c>
      <c r="V41" s="16">
        <f t="shared" si="8"/>
        <v>42195</v>
      </c>
      <c r="W41" s="16">
        <f t="shared" si="5"/>
        <v>42199</v>
      </c>
      <c r="X41" s="16">
        <v>42202</v>
      </c>
      <c r="Y41" s="40"/>
      <c r="Z41" s="40"/>
      <c r="AA41" s="41"/>
      <c r="AB41" s="860"/>
    </row>
    <row r="42" spans="1:28" ht="30" x14ac:dyDescent="0.25">
      <c r="A42" s="12"/>
      <c r="B42" s="38" t="s">
        <v>79</v>
      </c>
      <c r="C42" s="21" t="str">
        <f t="shared" si="15"/>
        <v xml:space="preserve">2C </v>
      </c>
      <c r="D42" s="15" t="s">
        <v>42</v>
      </c>
      <c r="E42" s="39" t="s">
        <v>69</v>
      </c>
      <c r="F42" s="51" t="s">
        <v>70</v>
      </c>
      <c r="G42" s="16" t="s">
        <v>44</v>
      </c>
      <c r="H42" s="16" t="s">
        <v>44</v>
      </c>
      <c r="I42" s="16" t="s">
        <v>44</v>
      </c>
      <c r="J42" s="16" t="s">
        <v>44</v>
      </c>
      <c r="K42" s="16">
        <f>SUM(L42-8)</f>
        <v>42179</v>
      </c>
      <c r="L42" s="16">
        <f>SUM(M42*1)</f>
        <v>42187</v>
      </c>
      <c r="M42" s="16">
        <f>SUM(N42*1)</f>
        <v>42187</v>
      </c>
      <c r="N42" s="16">
        <f>SUM(O42-1)</f>
        <v>42187</v>
      </c>
      <c r="O42" s="16">
        <f>SUM(U42-3)</f>
        <v>42188</v>
      </c>
      <c r="P42" s="16">
        <f>SUM(U42*1)</f>
        <v>42191</v>
      </c>
      <c r="Q42" s="16" t="s">
        <v>44</v>
      </c>
      <c r="R42" s="16" t="s">
        <v>44</v>
      </c>
      <c r="S42" s="16" t="s">
        <v>44</v>
      </c>
      <c r="T42" s="16" t="s">
        <v>44</v>
      </c>
      <c r="U42" s="16">
        <f t="shared" si="8"/>
        <v>42191</v>
      </c>
      <c r="V42" s="16">
        <f t="shared" si="8"/>
        <v>42195</v>
      </c>
      <c r="W42" s="16">
        <f>SUM(X42-3)</f>
        <v>42199</v>
      </c>
      <c r="X42" s="16">
        <v>42202</v>
      </c>
      <c r="Y42" s="40"/>
      <c r="Z42" s="40"/>
      <c r="AA42" s="41"/>
      <c r="AB42" s="860"/>
    </row>
    <row r="43" spans="1:28" ht="30" x14ac:dyDescent="0.25">
      <c r="A43" s="68"/>
      <c r="B43" s="38" t="s">
        <v>80</v>
      </c>
      <c r="C43" s="21" t="str">
        <f t="shared" si="15"/>
        <v xml:space="preserve">2C </v>
      </c>
      <c r="D43" s="15" t="s">
        <v>42</v>
      </c>
      <c r="E43" s="39" t="s">
        <v>69</v>
      </c>
      <c r="F43" s="51" t="s">
        <v>70</v>
      </c>
      <c r="G43" s="16" t="s">
        <v>44</v>
      </c>
      <c r="H43" s="16" t="s">
        <v>44</v>
      </c>
      <c r="I43" s="16" t="s">
        <v>44</v>
      </c>
      <c r="J43" s="16" t="s">
        <v>44</v>
      </c>
      <c r="K43" s="16">
        <f t="shared" ref="K43:K49" si="22">SUM(L43-8)</f>
        <v>42074</v>
      </c>
      <c r="L43" s="16">
        <f t="shared" si="21"/>
        <v>42082</v>
      </c>
      <c r="M43" s="16">
        <f t="shared" si="21"/>
        <v>42082</v>
      </c>
      <c r="N43" s="16">
        <f t="shared" ref="N43:N49" si="23">SUM(O43-1)</f>
        <v>42082</v>
      </c>
      <c r="O43" s="16">
        <f t="shared" ref="O43:O49" si="24">SUM(U43-3)</f>
        <v>42083</v>
      </c>
      <c r="P43" s="16">
        <f t="shared" ref="P43:P49" si="25">SUM(U43*1)</f>
        <v>42086</v>
      </c>
      <c r="Q43" s="16" t="s">
        <v>44</v>
      </c>
      <c r="R43" s="16" t="s">
        <v>44</v>
      </c>
      <c r="S43" s="16" t="s">
        <v>44</v>
      </c>
      <c r="T43" s="16" t="s">
        <v>44</v>
      </c>
      <c r="U43" s="16">
        <f t="shared" si="8"/>
        <v>42086</v>
      </c>
      <c r="V43" s="16">
        <f t="shared" si="8"/>
        <v>42090</v>
      </c>
      <c r="W43" s="16">
        <f t="shared" ref="W43:W49" si="26">SUM(X43-3)</f>
        <v>42094</v>
      </c>
      <c r="X43" s="16">
        <v>42097</v>
      </c>
      <c r="Y43" s="40"/>
      <c r="Z43" s="40"/>
      <c r="AA43" s="41"/>
      <c r="AB43" s="860"/>
    </row>
    <row r="44" spans="1:28" ht="30" x14ac:dyDescent="0.25">
      <c r="A44" s="12"/>
      <c r="B44" s="38" t="s">
        <v>81</v>
      </c>
      <c r="C44" s="21" t="str">
        <f t="shared" si="15"/>
        <v xml:space="preserve">2C </v>
      </c>
      <c r="D44" s="15" t="s">
        <v>42</v>
      </c>
      <c r="E44" s="39" t="s">
        <v>69</v>
      </c>
      <c r="F44" s="51" t="s">
        <v>70</v>
      </c>
      <c r="G44" s="16" t="s">
        <v>44</v>
      </c>
      <c r="H44" s="16" t="s">
        <v>44</v>
      </c>
      <c r="I44" s="16" t="s">
        <v>44</v>
      </c>
      <c r="J44" s="16" t="s">
        <v>44</v>
      </c>
      <c r="K44" s="16">
        <f t="shared" si="22"/>
        <v>42074</v>
      </c>
      <c r="L44" s="16">
        <f t="shared" si="21"/>
        <v>42082</v>
      </c>
      <c r="M44" s="16">
        <f t="shared" si="21"/>
        <v>42082</v>
      </c>
      <c r="N44" s="16">
        <f t="shared" si="23"/>
        <v>42082</v>
      </c>
      <c r="O44" s="16">
        <f t="shared" si="24"/>
        <v>42083</v>
      </c>
      <c r="P44" s="16">
        <f t="shared" si="25"/>
        <v>42086</v>
      </c>
      <c r="Q44" s="16" t="s">
        <v>44</v>
      </c>
      <c r="R44" s="16" t="s">
        <v>44</v>
      </c>
      <c r="S44" s="16" t="s">
        <v>44</v>
      </c>
      <c r="T44" s="16" t="s">
        <v>44</v>
      </c>
      <c r="U44" s="16">
        <f t="shared" si="8"/>
        <v>42086</v>
      </c>
      <c r="V44" s="16">
        <f t="shared" si="8"/>
        <v>42090</v>
      </c>
      <c r="W44" s="16">
        <f t="shared" si="26"/>
        <v>42094</v>
      </c>
      <c r="X44" s="16">
        <v>42097</v>
      </c>
      <c r="Y44" s="40"/>
      <c r="Z44" s="40"/>
      <c r="AA44" s="41"/>
      <c r="AB44" s="860"/>
    </row>
    <row r="45" spans="1:28" ht="30" x14ac:dyDescent="0.25">
      <c r="A45" s="12"/>
      <c r="B45" s="38" t="s">
        <v>82</v>
      </c>
      <c r="C45" s="21" t="str">
        <f t="shared" si="15"/>
        <v xml:space="preserve">2C </v>
      </c>
      <c r="D45" s="15" t="s">
        <v>42</v>
      </c>
      <c r="E45" s="39" t="s">
        <v>69</v>
      </c>
      <c r="F45" s="51" t="s">
        <v>70</v>
      </c>
      <c r="G45" s="16" t="s">
        <v>44</v>
      </c>
      <c r="H45" s="16" t="s">
        <v>44</v>
      </c>
      <c r="I45" s="16" t="s">
        <v>44</v>
      </c>
      <c r="J45" s="16" t="s">
        <v>44</v>
      </c>
      <c r="K45" s="16">
        <f t="shared" si="22"/>
        <v>42074</v>
      </c>
      <c r="L45" s="16">
        <f t="shared" si="21"/>
        <v>42082</v>
      </c>
      <c r="M45" s="16">
        <f t="shared" si="21"/>
        <v>42082</v>
      </c>
      <c r="N45" s="16">
        <f t="shared" si="23"/>
        <v>42082</v>
      </c>
      <c r="O45" s="16">
        <f t="shared" si="24"/>
        <v>42083</v>
      </c>
      <c r="P45" s="16">
        <f t="shared" si="25"/>
        <v>42086</v>
      </c>
      <c r="Q45" s="16" t="s">
        <v>44</v>
      </c>
      <c r="R45" s="16" t="s">
        <v>44</v>
      </c>
      <c r="S45" s="16" t="s">
        <v>44</v>
      </c>
      <c r="T45" s="16" t="s">
        <v>44</v>
      </c>
      <c r="U45" s="16">
        <f t="shared" si="8"/>
        <v>42086</v>
      </c>
      <c r="V45" s="16">
        <f t="shared" si="8"/>
        <v>42090</v>
      </c>
      <c r="W45" s="16">
        <f t="shared" si="26"/>
        <v>42094</v>
      </c>
      <c r="X45" s="16">
        <v>42097</v>
      </c>
      <c r="Y45" s="40"/>
      <c r="Z45" s="40"/>
      <c r="AA45" s="41"/>
      <c r="AB45" s="860"/>
    </row>
    <row r="46" spans="1:28" ht="30" x14ac:dyDescent="0.25">
      <c r="A46" s="12"/>
      <c r="B46" s="38" t="s">
        <v>83</v>
      </c>
      <c r="C46" s="21" t="str">
        <f t="shared" si="15"/>
        <v xml:space="preserve">2C </v>
      </c>
      <c r="D46" s="15" t="s">
        <v>42</v>
      </c>
      <c r="E46" s="39" t="s">
        <v>69</v>
      </c>
      <c r="F46" s="51" t="s">
        <v>70</v>
      </c>
      <c r="G46" s="16" t="s">
        <v>44</v>
      </c>
      <c r="H46" s="16" t="s">
        <v>44</v>
      </c>
      <c r="I46" s="16" t="s">
        <v>44</v>
      </c>
      <c r="J46" s="16" t="s">
        <v>44</v>
      </c>
      <c r="K46" s="16">
        <f t="shared" si="22"/>
        <v>42074</v>
      </c>
      <c r="L46" s="16">
        <f t="shared" si="21"/>
        <v>42082</v>
      </c>
      <c r="M46" s="16">
        <f t="shared" si="21"/>
        <v>42082</v>
      </c>
      <c r="N46" s="16">
        <f t="shared" si="23"/>
        <v>42082</v>
      </c>
      <c r="O46" s="16">
        <f t="shared" si="24"/>
        <v>42083</v>
      </c>
      <c r="P46" s="16">
        <f t="shared" si="25"/>
        <v>42086</v>
      </c>
      <c r="Q46" s="16" t="s">
        <v>44</v>
      </c>
      <c r="R46" s="16" t="s">
        <v>44</v>
      </c>
      <c r="S46" s="16" t="s">
        <v>44</v>
      </c>
      <c r="T46" s="16" t="s">
        <v>44</v>
      </c>
      <c r="U46" s="16">
        <f t="shared" si="8"/>
        <v>42086</v>
      </c>
      <c r="V46" s="16">
        <f t="shared" si="8"/>
        <v>42090</v>
      </c>
      <c r="W46" s="16">
        <f t="shared" si="26"/>
        <v>42094</v>
      </c>
      <c r="X46" s="16">
        <v>42097</v>
      </c>
      <c r="Y46" s="40"/>
      <c r="Z46" s="40"/>
      <c r="AA46" s="41"/>
      <c r="AB46" s="860"/>
    </row>
    <row r="47" spans="1:28" ht="30" x14ac:dyDescent="0.25">
      <c r="A47" s="12"/>
      <c r="B47" s="38" t="s">
        <v>84</v>
      </c>
      <c r="C47" s="21" t="str">
        <f t="shared" si="15"/>
        <v xml:space="preserve">2C </v>
      </c>
      <c r="D47" s="15" t="s">
        <v>42</v>
      </c>
      <c r="E47" s="39" t="s">
        <v>69</v>
      </c>
      <c r="F47" s="51" t="s">
        <v>70</v>
      </c>
      <c r="G47" s="16" t="s">
        <v>44</v>
      </c>
      <c r="H47" s="16" t="s">
        <v>44</v>
      </c>
      <c r="I47" s="16" t="s">
        <v>44</v>
      </c>
      <c r="J47" s="16" t="s">
        <v>44</v>
      </c>
      <c r="K47" s="16">
        <f t="shared" si="22"/>
        <v>42074</v>
      </c>
      <c r="L47" s="16">
        <f t="shared" si="21"/>
        <v>42082</v>
      </c>
      <c r="M47" s="16">
        <f t="shared" si="21"/>
        <v>42082</v>
      </c>
      <c r="N47" s="16">
        <f t="shared" si="23"/>
        <v>42082</v>
      </c>
      <c r="O47" s="16">
        <f t="shared" si="24"/>
        <v>42083</v>
      </c>
      <c r="P47" s="16">
        <f t="shared" si="25"/>
        <v>42086</v>
      </c>
      <c r="Q47" s="16" t="s">
        <v>44</v>
      </c>
      <c r="R47" s="16" t="s">
        <v>44</v>
      </c>
      <c r="S47" s="16" t="s">
        <v>44</v>
      </c>
      <c r="T47" s="16" t="s">
        <v>44</v>
      </c>
      <c r="U47" s="16">
        <f t="shared" si="8"/>
        <v>42086</v>
      </c>
      <c r="V47" s="16">
        <f t="shared" si="8"/>
        <v>42090</v>
      </c>
      <c r="W47" s="16">
        <f t="shared" si="26"/>
        <v>42094</v>
      </c>
      <c r="X47" s="16">
        <v>42097</v>
      </c>
      <c r="Y47" s="40"/>
      <c r="Z47" s="40"/>
      <c r="AA47" s="41"/>
      <c r="AB47" s="860"/>
    </row>
    <row r="48" spans="1:28" ht="30" x14ac:dyDescent="0.25">
      <c r="A48" s="12"/>
      <c r="B48" s="38" t="s">
        <v>85</v>
      </c>
      <c r="C48" s="21" t="str">
        <f t="shared" si="15"/>
        <v xml:space="preserve">2C </v>
      </c>
      <c r="D48" s="15" t="s">
        <v>42</v>
      </c>
      <c r="E48" s="39" t="s">
        <v>69</v>
      </c>
      <c r="F48" s="51" t="s">
        <v>70</v>
      </c>
      <c r="G48" s="16" t="s">
        <v>44</v>
      </c>
      <c r="H48" s="16" t="s">
        <v>44</v>
      </c>
      <c r="I48" s="16" t="s">
        <v>44</v>
      </c>
      <c r="J48" s="16" t="s">
        <v>44</v>
      </c>
      <c r="K48" s="16">
        <f t="shared" si="22"/>
        <v>42074</v>
      </c>
      <c r="L48" s="16">
        <f t="shared" si="21"/>
        <v>42082</v>
      </c>
      <c r="M48" s="16">
        <f t="shared" si="21"/>
        <v>42082</v>
      </c>
      <c r="N48" s="16">
        <f t="shared" si="23"/>
        <v>42082</v>
      </c>
      <c r="O48" s="16">
        <f t="shared" si="24"/>
        <v>42083</v>
      </c>
      <c r="P48" s="16">
        <f t="shared" si="25"/>
        <v>42086</v>
      </c>
      <c r="Q48" s="16" t="s">
        <v>44</v>
      </c>
      <c r="R48" s="16" t="s">
        <v>44</v>
      </c>
      <c r="S48" s="16" t="s">
        <v>44</v>
      </c>
      <c r="T48" s="16" t="s">
        <v>44</v>
      </c>
      <c r="U48" s="16">
        <f t="shared" si="8"/>
        <v>42086</v>
      </c>
      <c r="V48" s="16">
        <f t="shared" si="8"/>
        <v>42090</v>
      </c>
      <c r="W48" s="16">
        <f t="shared" si="26"/>
        <v>42094</v>
      </c>
      <c r="X48" s="16">
        <v>42097</v>
      </c>
      <c r="Y48" s="40"/>
      <c r="Z48" s="40"/>
      <c r="AA48" s="41"/>
      <c r="AB48" s="860"/>
    </row>
    <row r="49" spans="1:28" ht="30" x14ac:dyDescent="0.25">
      <c r="A49" s="12"/>
      <c r="B49" s="38" t="s">
        <v>86</v>
      </c>
      <c r="C49" s="21" t="str">
        <f t="shared" si="15"/>
        <v xml:space="preserve">2C </v>
      </c>
      <c r="D49" s="15" t="s">
        <v>42</v>
      </c>
      <c r="E49" s="39" t="s">
        <v>69</v>
      </c>
      <c r="F49" s="51" t="s">
        <v>70</v>
      </c>
      <c r="G49" s="16" t="s">
        <v>44</v>
      </c>
      <c r="H49" s="16" t="s">
        <v>44</v>
      </c>
      <c r="I49" s="16" t="s">
        <v>44</v>
      </c>
      <c r="J49" s="16" t="s">
        <v>44</v>
      </c>
      <c r="K49" s="16">
        <f t="shared" si="22"/>
        <v>42074</v>
      </c>
      <c r="L49" s="16">
        <f t="shared" si="21"/>
        <v>42082</v>
      </c>
      <c r="M49" s="16">
        <f t="shared" si="21"/>
        <v>42082</v>
      </c>
      <c r="N49" s="16">
        <f t="shared" si="23"/>
        <v>42082</v>
      </c>
      <c r="O49" s="16">
        <f t="shared" si="24"/>
        <v>42083</v>
      </c>
      <c r="P49" s="16">
        <f t="shared" si="25"/>
        <v>42086</v>
      </c>
      <c r="Q49" s="16" t="s">
        <v>44</v>
      </c>
      <c r="R49" s="16" t="s">
        <v>44</v>
      </c>
      <c r="S49" s="16" t="s">
        <v>44</v>
      </c>
      <c r="T49" s="16" t="s">
        <v>44</v>
      </c>
      <c r="U49" s="16">
        <f t="shared" si="8"/>
        <v>42086</v>
      </c>
      <c r="V49" s="16">
        <f t="shared" si="8"/>
        <v>42090</v>
      </c>
      <c r="W49" s="16">
        <f t="shared" si="26"/>
        <v>42094</v>
      </c>
      <c r="X49" s="16">
        <v>42097</v>
      </c>
      <c r="Y49" s="40"/>
      <c r="Z49" s="40"/>
      <c r="AA49" s="41"/>
      <c r="AB49" s="860"/>
    </row>
    <row r="50" spans="1:28" ht="30" x14ac:dyDescent="0.25">
      <c r="A50" s="12"/>
      <c r="B50" s="38"/>
      <c r="C50" s="21" t="str">
        <f t="shared" si="15"/>
        <v xml:space="preserve">2C </v>
      </c>
      <c r="D50" s="15" t="s">
        <v>42</v>
      </c>
      <c r="E50" s="39" t="s">
        <v>69</v>
      </c>
      <c r="F50" s="51" t="s">
        <v>70</v>
      </c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40"/>
      <c r="Z50" s="40"/>
      <c r="AA50" s="41"/>
      <c r="AB50" s="860"/>
    </row>
    <row r="51" spans="1:28" ht="30" x14ac:dyDescent="0.25">
      <c r="A51" s="12"/>
      <c r="B51" s="38" t="s">
        <v>80</v>
      </c>
      <c r="C51" s="21" t="str">
        <f t="shared" si="15"/>
        <v xml:space="preserve">2C </v>
      </c>
      <c r="D51" s="15" t="s">
        <v>42</v>
      </c>
      <c r="E51" s="39" t="s">
        <v>69</v>
      </c>
      <c r="F51" s="51" t="s">
        <v>70</v>
      </c>
      <c r="G51" s="16" t="s">
        <v>44</v>
      </c>
      <c r="H51" s="16" t="s">
        <v>44</v>
      </c>
      <c r="I51" s="16" t="s">
        <v>44</v>
      </c>
      <c r="J51" s="16" t="s">
        <v>44</v>
      </c>
      <c r="K51" s="16">
        <f t="shared" si="0"/>
        <v>42249</v>
      </c>
      <c r="L51" s="16">
        <f t="shared" ref="L51:M57" si="27">SUM(M51*1)</f>
        <v>42257</v>
      </c>
      <c r="M51" s="16">
        <f t="shared" si="27"/>
        <v>42257</v>
      </c>
      <c r="N51" s="16">
        <f t="shared" si="2"/>
        <v>42257</v>
      </c>
      <c r="O51" s="16">
        <f t="shared" si="3"/>
        <v>42258</v>
      </c>
      <c r="P51" s="16">
        <f t="shared" si="4"/>
        <v>42261</v>
      </c>
      <c r="Q51" s="16" t="s">
        <v>44</v>
      </c>
      <c r="R51" s="16" t="s">
        <v>44</v>
      </c>
      <c r="S51" s="16" t="s">
        <v>44</v>
      </c>
      <c r="T51" s="16" t="s">
        <v>44</v>
      </c>
      <c r="U51" s="16">
        <f t="shared" si="8"/>
        <v>42261</v>
      </c>
      <c r="V51" s="16">
        <f t="shared" si="8"/>
        <v>42265</v>
      </c>
      <c r="W51" s="16">
        <f t="shared" si="5"/>
        <v>42269</v>
      </c>
      <c r="X51" s="16">
        <v>42272</v>
      </c>
      <c r="Y51" s="40"/>
      <c r="Z51" s="40"/>
      <c r="AA51" s="41"/>
      <c r="AB51" s="860"/>
    </row>
    <row r="52" spans="1:28" ht="30" x14ac:dyDescent="0.25">
      <c r="A52" s="12"/>
      <c r="B52" s="38" t="s">
        <v>81</v>
      </c>
      <c r="C52" s="21" t="str">
        <f t="shared" si="15"/>
        <v xml:space="preserve">2C </v>
      </c>
      <c r="D52" s="15" t="s">
        <v>42</v>
      </c>
      <c r="E52" s="39" t="s">
        <v>69</v>
      </c>
      <c r="F52" s="51" t="s">
        <v>70</v>
      </c>
      <c r="G52" s="16" t="s">
        <v>44</v>
      </c>
      <c r="H52" s="16" t="s">
        <v>44</v>
      </c>
      <c r="I52" s="16" t="s">
        <v>44</v>
      </c>
      <c r="J52" s="16" t="s">
        <v>44</v>
      </c>
      <c r="K52" s="16">
        <f t="shared" si="0"/>
        <v>42249</v>
      </c>
      <c r="L52" s="16">
        <f t="shared" si="27"/>
        <v>42257</v>
      </c>
      <c r="M52" s="16">
        <f t="shared" si="27"/>
        <v>42257</v>
      </c>
      <c r="N52" s="16">
        <f t="shared" si="2"/>
        <v>42257</v>
      </c>
      <c r="O52" s="16">
        <f t="shared" si="3"/>
        <v>42258</v>
      </c>
      <c r="P52" s="16">
        <f t="shared" si="4"/>
        <v>42261</v>
      </c>
      <c r="Q52" s="16" t="s">
        <v>44</v>
      </c>
      <c r="R52" s="16" t="s">
        <v>44</v>
      </c>
      <c r="S52" s="16" t="s">
        <v>44</v>
      </c>
      <c r="T52" s="16" t="s">
        <v>44</v>
      </c>
      <c r="U52" s="16">
        <f t="shared" si="8"/>
        <v>42261</v>
      </c>
      <c r="V52" s="16">
        <f t="shared" si="8"/>
        <v>42265</v>
      </c>
      <c r="W52" s="16">
        <f t="shared" si="5"/>
        <v>42269</v>
      </c>
      <c r="X52" s="16">
        <v>42272</v>
      </c>
      <c r="Y52" s="40"/>
      <c r="Z52" s="40"/>
      <c r="AA52" s="41"/>
      <c r="AB52" s="860"/>
    </row>
    <row r="53" spans="1:28" ht="30" x14ac:dyDescent="0.25">
      <c r="A53" s="12"/>
      <c r="B53" s="38" t="s">
        <v>82</v>
      </c>
      <c r="C53" s="21" t="str">
        <f t="shared" si="15"/>
        <v xml:space="preserve">2C </v>
      </c>
      <c r="D53" s="15" t="s">
        <v>42</v>
      </c>
      <c r="E53" s="39" t="s">
        <v>69</v>
      </c>
      <c r="F53" s="51" t="s">
        <v>70</v>
      </c>
      <c r="G53" s="16" t="s">
        <v>44</v>
      </c>
      <c r="H53" s="16" t="s">
        <v>44</v>
      </c>
      <c r="I53" s="16" t="s">
        <v>44</v>
      </c>
      <c r="J53" s="16" t="s">
        <v>44</v>
      </c>
      <c r="K53" s="16">
        <f t="shared" si="0"/>
        <v>42249</v>
      </c>
      <c r="L53" s="16">
        <f t="shared" si="27"/>
        <v>42257</v>
      </c>
      <c r="M53" s="16">
        <f t="shared" si="27"/>
        <v>42257</v>
      </c>
      <c r="N53" s="16">
        <f t="shared" si="2"/>
        <v>42257</v>
      </c>
      <c r="O53" s="16">
        <f t="shared" si="3"/>
        <v>42258</v>
      </c>
      <c r="P53" s="16">
        <f t="shared" si="4"/>
        <v>42261</v>
      </c>
      <c r="Q53" s="16" t="s">
        <v>44</v>
      </c>
      <c r="R53" s="16" t="s">
        <v>44</v>
      </c>
      <c r="S53" s="16" t="s">
        <v>44</v>
      </c>
      <c r="T53" s="16" t="s">
        <v>44</v>
      </c>
      <c r="U53" s="16">
        <f t="shared" si="8"/>
        <v>42261</v>
      </c>
      <c r="V53" s="16">
        <f t="shared" si="8"/>
        <v>42265</v>
      </c>
      <c r="W53" s="16">
        <f t="shared" si="5"/>
        <v>42269</v>
      </c>
      <c r="X53" s="16">
        <v>42272</v>
      </c>
      <c r="Y53" s="40"/>
      <c r="Z53" s="40"/>
      <c r="AA53" s="41"/>
      <c r="AB53" s="860"/>
    </row>
    <row r="54" spans="1:28" ht="30" x14ac:dyDescent="0.25">
      <c r="A54" s="12"/>
      <c r="B54" s="38" t="s">
        <v>83</v>
      </c>
      <c r="C54" s="21" t="str">
        <f t="shared" si="15"/>
        <v xml:space="preserve">2C </v>
      </c>
      <c r="D54" s="15" t="s">
        <v>42</v>
      </c>
      <c r="E54" s="39" t="s">
        <v>69</v>
      </c>
      <c r="F54" s="51" t="s">
        <v>70</v>
      </c>
      <c r="G54" s="16" t="s">
        <v>44</v>
      </c>
      <c r="H54" s="16" t="s">
        <v>44</v>
      </c>
      <c r="I54" s="16" t="s">
        <v>44</v>
      </c>
      <c r="J54" s="16" t="s">
        <v>44</v>
      </c>
      <c r="K54" s="16">
        <f t="shared" si="0"/>
        <v>42249</v>
      </c>
      <c r="L54" s="16">
        <f t="shared" si="27"/>
        <v>42257</v>
      </c>
      <c r="M54" s="16">
        <f t="shared" si="27"/>
        <v>42257</v>
      </c>
      <c r="N54" s="16">
        <f t="shared" si="2"/>
        <v>42257</v>
      </c>
      <c r="O54" s="16">
        <f t="shared" si="3"/>
        <v>42258</v>
      </c>
      <c r="P54" s="16">
        <f t="shared" si="4"/>
        <v>42261</v>
      </c>
      <c r="Q54" s="16" t="s">
        <v>44</v>
      </c>
      <c r="R54" s="16" t="s">
        <v>44</v>
      </c>
      <c r="S54" s="16" t="s">
        <v>44</v>
      </c>
      <c r="T54" s="16" t="s">
        <v>44</v>
      </c>
      <c r="U54" s="16">
        <f t="shared" si="8"/>
        <v>42261</v>
      </c>
      <c r="V54" s="16">
        <f t="shared" si="8"/>
        <v>42265</v>
      </c>
      <c r="W54" s="16">
        <f t="shared" si="5"/>
        <v>42269</v>
      </c>
      <c r="X54" s="16">
        <v>42272</v>
      </c>
      <c r="Y54" s="40"/>
      <c r="Z54" s="40"/>
      <c r="AA54" s="41"/>
      <c r="AB54" s="860"/>
    </row>
    <row r="55" spans="1:28" ht="30" x14ac:dyDescent="0.25">
      <c r="A55" s="12"/>
      <c r="B55" s="38" t="s">
        <v>84</v>
      </c>
      <c r="C55" s="21" t="str">
        <f t="shared" si="15"/>
        <v xml:space="preserve">2C </v>
      </c>
      <c r="D55" s="15" t="s">
        <v>42</v>
      </c>
      <c r="E55" s="39" t="s">
        <v>69</v>
      </c>
      <c r="F55" s="51" t="s">
        <v>70</v>
      </c>
      <c r="G55" s="16" t="s">
        <v>44</v>
      </c>
      <c r="H55" s="16" t="s">
        <v>44</v>
      </c>
      <c r="I55" s="16" t="s">
        <v>44</v>
      </c>
      <c r="J55" s="16" t="s">
        <v>44</v>
      </c>
      <c r="K55" s="16">
        <f t="shared" si="0"/>
        <v>42249</v>
      </c>
      <c r="L55" s="16">
        <f t="shared" si="27"/>
        <v>42257</v>
      </c>
      <c r="M55" s="16">
        <f t="shared" si="27"/>
        <v>42257</v>
      </c>
      <c r="N55" s="16">
        <f t="shared" si="2"/>
        <v>42257</v>
      </c>
      <c r="O55" s="16">
        <f t="shared" si="3"/>
        <v>42258</v>
      </c>
      <c r="P55" s="16">
        <f t="shared" si="4"/>
        <v>42261</v>
      </c>
      <c r="Q55" s="16" t="s">
        <v>44</v>
      </c>
      <c r="R55" s="16" t="s">
        <v>44</v>
      </c>
      <c r="S55" s="16" t="s">
        <v>44</v>
      </c>
      <c r="T55" s="16" t="s">
        <v>44</v>
      </c>
      <c r="U55" s="16">
        <f t="shared" si="8"/>
        <v>42261</v>
      </c>
      <c r="V55" s="16">
        <f t="shared" si="8"/>
        <v>42265</v>
      </c>
      <c r="W55" s="16">
        <f t="shared" si="5"/>
        <v>42269</v>
      </c>
      <c r="X55" s="16">
        <v>42272</v>
      </c>
      <c r="Y55" s="40"/>
      <c r="Z55" s="40"/>
      <c r="AA55" s="41"/>
      <c r="AB55" s="860"/>
    </row>
    <row r="56" spans="1:28" ht="30" x14ac:dyDescent="0.25">
      <c r="A56" s="12"/>
      <c r="B56" s="38" t="s">
        <v>85</v>
      </c>
      <c r="C56" s="21" t="str">
        <f t="shared" si="15"/>
        <v xml:space="preserve">2C </v>
      </c>
      <c r="D56" s="15" t="s">
        <v>42</v>
      </c>
      <c r="E56" s="39" t="s">
        <v>69</v>
      </c>
      <c r="F56" s="51" t="s">
        <v>70</v>
      </c>
      <c r="G56" s="16" t="s">
        <v>44</v>
      </c>
      <c r="H56" s="16" t="s">
        <v>44</v>
      </c>
      <c r="I56" s="16" t="s">
        <v>44</v>
      </c>
      <c r="J56" s="16" t="s">
        <v>44</v>
      </c>
      <c r="K56" s="16">
        <f t="shared" si="0"/>
        <v>42249</v>
      </c>
      <c r="L56" s="16">
        <f t="shared" si="27"/>
        <v>42257</v>
      </c>
      <c r="M56" s="16">
        <f t="shared" si="27"/>
        <v>42257</v>
      </c>
      <c r="N56" s="16">
        <f t="shared" si="2"/>
        <v>42257</v>
      </c>
      <c r="O56" s="16">
        <f t="shared" si="3"/>
        <v>42258</v>
      </c>
      <c r="P56" s="16">
        <f t="shared" si="4"/>
        <v>42261</v>
      </c>
      <c r="Q56" s="16" t="s">
        <v>44</v>
      </c>
      <c r="R56" s="16" t="s">
        <v>44</v>
      </c>
      <c r="S56" s="16" t="s">
        <v>44</v>
      </c>
      <c r="T56" s="16" t="s">
        <v>44</v>
      </c>
      <c r="U56" s="16">
        <f t="shared" si="8"/>
        <v>42261</v>
      </c>
      <c r="V56" s="16">
        <f t="shared" si="8"/>
        <v>42265</v>
      </c>
      <c r="W56" s="16">
        <f t="shared" si="5"/>
        <v>42269</v>
      </c>
      <c r="X56" s="16">
        <v>42272</v>
      </c>
      <c r="Y56" s="40"/>
      <c r="Z56" s="40"/>
      <c r="AA56" s="41"/>
      <c r="AB56" s="860"/>
    </row>
    <row r="57" spans="1:28" ht="30.75" thickBot="1" x14ac:dyDescent="0.3">
      <c r="A57" s="12"/>
      <c r="B57" s="19" t="s">
        <v>86</v>
      </c>
      <c r="C57" s="21" t="str">
        <f t="shared" si="15"/>
        <v xml:space="preserve">2C </v>
      </c>
      <c r="D57" s="15" t="s">
        <v>42</v>
      </c>
      <c r="E57" s="39" t="s">
        <v>69</v>
      </c>
      <c r="F57" s="51" t="s">
        <v>70</v>
      </c>
      <c r="G57" s="16" t="s">
        <v>44</v>
      </c>
      <c r="H57" s="16" t="s">
        <v>44</v>
      </c>
      <c r="I57" s="16" t="s">
        <v>44</v>
      </c>
      <c r="J57" s="16" t="s">
        <v>44</v>
      </c>
      <c r="K57" s="16">
        <f t="shared" si="0"/>
        <v>42249</v>
      </c>
      <c r="L57" s="16">
        <f t="shared" si="27"/>
        <v>42257</v>
      </c>
      <c r="M57" s="16">
        <f t="shared" si="27"/>
        <v>42257</v>
      </c>
      <c r="N57" s="16">
        <f t="shared" si="2"/>
        <v>42257</v>
      </c>
      <c r="O57" s="16">
        <f t="shared" si="3"/>
        <v>42258</v>
      </c>
      <c r="P57" s="16">
        <f t="shared" si="4"/>
        <v>42261</v>
      </c>
      <c r="Q57" s="16" t="s">
        <v>44</v>
      </c>
      <c r="R57" s="16" t="s">
        <v>44</v>
      </c>
      <c r="S57" s="16" t="s">
        <v>44</v>
      </c>
      <c r="T57" s="16" t="s">
        <v>44</v>
      </c>
      <c r="U57" s="16">
        <f t="shared" si="8"/>
        <v>42261</v>
      </c>
      <c r="V57" s="16">
        <f t="shared" si="8"/>
        <v>42265</v>
      </c>
      <c r="W57" s="16">
        <f t="shared" si="5"/>
        <v>42269</v>
      </c>
      <c r="X57" s="16">
        <v>42272</v>
      </c>
      <c r="Y57" s="40"/>
      <c r="Z57" s="40"/>
      <c r="AA57" s="41"/>
      <c r="AB57" s="860"/>
    </row>
    <row r="58" spans="1:28" ht="30.75" thickBot="1" x14ac:dyDescent="0.3">
      <c r="A58" s="69"/>
      <c r="B58" s="70" t="s">
        <v>87</v>
      </c>
      <c r="C58" s="21" t="s">
        <v>46</v>
      </c>
      <c r="D58" s="15" t="s">
        <v>42</v>
      </c>
      <c r="E58" s="39" t="s">
        <v>88</v>
      </c>
      <c r="F58" s="12" t="s">
        <v>89</v>
      </c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40"/>
      <c r="Z58" s="40"/>
      <c r="AA58" s="41"/>
      <c r="AB58" s="860">
        <v>10000</v>
      </c>
    </row>
    <row r="59" spans="1:28" ht="30.75" thickBot="1" x14ac:dyDescent="0.3">
      <c r="A59" s="12"/>
      <c r="B59" s="13" t="s">
        <v>90</v>
      </c>
      <c r="C59" s="21" t="s">
        <v>46</v>
      </c>
      <c r="D59" s="15" t="s">
        <v>42</v>
      </c>
      <c r="E59" s="39" t="s">
        <v>88</v>
      </c>
      <c r="F59" s="12" t="s">
        <v>89</v>
      </c>
      <c r="G59" s="16" t="s">
        <v>44</v>
      </c>
      <c r="H59" s="16" t="s">
        <v>44</v>
      </c>
      <c r="I59" s="16" t="s">
        <v>44</v>
      </c>
      <c r="J59" s="16" t="s">
        <v>44</v>
      </c>
      <c r="K59" s="16">
        <f t="shared" si="0"/>
        <v>42249</v>
      </c>
      <c r="L59" s="16">
        <f>SUM(M59*1)</f>
        <v>42257</v>
      </c>
      <c r="M59" s="16">
        <f>SUM(N59*1)</f>
        <v>42257</v>
      </c>
      <c r="N59" s="16">
        <f t="shared" si="2"/>
        <v>42257</v>
      </c>
      <c r="O59" s="16">
        <f t="shared" si="3"/>
        <v>42258</v>
      </c>
      <c r="P59" s="16">
        <f t="shared" si="4"/>
        <v>42261</v>
      </c>
      <c r="Q59" s="16" t="s">
        <v>44</v>
      </c>
      <c r="R59" s="16" t="s">
        <v>44</v>
      </c>
      <c r="S59" s="16" t="s">
        <v>44</v>
      </c>
      <c r="T59" s="16" t="s">
        <v>44</v>
      </c>
      <c r="U59" s="16">
        <f t="shared" si="8"/>
        <v>42261</v>
      </c>
      <c r="V59" s="16">
        <f t="shared" si="8"/>
        <v>42265</v>
      </c>
      <c r="W59" s="16">
        <f t="shared" si="5"/>
        <v>42269</v>
      </c>
      <c r="X59" s="16">
        <v>42272</v>
      </c>
      <c r="Y59" s="40"/>
      <c r="Z59" s="40"/>
      <c r="AA59" s="41"/>
      <c r="AB59" s="860"/>
    </row>
    <row r="60" spans="1:28" ht="15.75" thickBot="1" x14ac:dyDescent="0.3">
      <c r="A60" s="69"/>
      <c r="B60" s="70" t="s">
        <v>91</v>
      </c>
      <c r="C60" s="21"/>
      <c r="D60" s="15"/>
      <c r="E60" s="39"/>
      <c r="F60" s="1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40"/>
      <c r="Z60" s="40"/>
      <c r="AA60" s="41"/>
      <c r="AB60" s="860">
        <v>15000</v>
      </c>
    </row>
    <row r="61" spans="1:28" ht="15.75" thickBot="1" x14ac:dyDescent="0.3">
      <c r="A61" s="69"/>
      <c r="B61" s="71"/>
      <c r="C61" s="21"/>
      <c r="D61" s="15"/>
      <c r="E61" s="39"/>
      <c r="F61" s="12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40"/>
      <c r="Z61" s="40"/>
      <c r="AA61" s="41"/>
      <c r="AB61" s="860"/>
    </row>
    <row r="62" spans="1:28" ht="30.75" thickBot="1" x14ac:dyDescent="0.3">
      <c r="A62" s="853"/>
      <c r="B62" s="848" t="s">
        <v>92</v>
      </c>
      <c r="C62" s="849" t="s">
        <v>93</v>
      </c>
      <c r="D62" s="215" t="s">
        <v>42</v>
      </c>
      <c r="E62" s="850" t="s">
        <v>94</v>
      </c>
      <c r="F62" s="851" t="s">
        <v>95</v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9"/>
      <c r="Z62" s="219"/>
      <c r="AA62" s="852"/>
      <c r="AB62" s="864">
        <v>85000</v>
      </c>
    </row>
    <row r="63" spans="1:28" x14ac:dyDescent="0.25">
      <c r="A63" s="12"/>
      <c r="B63" s="32" t="s">
        <v>96</v>
      </c>
      <c r="C63" s="14"/>
      <c r="D63" s="15"/>
      <c r="E63" s="39"/>
      <c r="F63" s="12"/>
      <c r="G63" s="16" t="s">
        <v>44</v>
      </c>
      <c r="H63" s="16" t="s">
        <v>44</v>
      </c>
      <c r="I63" s="16" t="s">
        <v>44</v>
      </c>
      <c r="J63" s="16" t="s">
        <v>44</v>
      </c>
      <c r="K63" s="16">
        <f t="shared" si="0"/>
        <v>42235</v>
      </c>
      <c r="L63" s="16">
        <f t="shared" ref="L63:M82" si="28">SUM(M63*1)</f>
        <v>42243</v>
      </c>
      <c r="M63" s="16">
        <f t="shared" si="28"/>
        <v>42243</v>
      </c>
      <c r="N63" s="16">
        <f t="shared" si="2"/>
        <v>42243</v>
      </c>
      <c r="O63" s="16">
        <f t="shared" si="3"/>
        <v>42244</v>
      </c>
      <c r="P63" s="16">
        <f t="shared" si="4"/>
        <v>42247</v>
      </c>
      <c r="Q63" s="16" t="s">
        <v>44</v>
      </c>
      <c r="R63" s="16" t="s">
        <v>44</v>
      </c>
      <c r="S63" s="16" t="s">
        <v>44</v>
      </c>
      <c r="T63" s="16" t="s">
        <v>44</v>
      </c>
      <c r="U63" s="16">
        <f t="shared" si="8"/>
        <v>42247</v>
      </c>
      <c r="V63" s="16">
        <f t="shared" si="8"/>
        <v>42251</v>
      </c>
      <c r="W63" s="16">
        <f t="shared" si="5"/>
        <v>42255</v>
      </c>
      <c r="X63" s="16">
        <v>42258</v>
      </c>
      <c r="Y63" s="40"/>
      <c r="Z63" s="40"/>
      <c r="AA63" s="41"/>
      <c r="AB63" s="860"/>
    </row>
    <row r="64" spans="1:28" x14ac:dyDescent="0.25">
      <c r="A64" s="12"/>
      <c r="B64" s="38" t="s">
        <v>97</v>
      </c>
      <c r="C64" s="14"/>
      <c r="D64" s="15"/>
      <c r="E64" s="39"/>
      <c r="F64" s="12"/>
      <c r="G64" s="16" t="s">
        <v>44</v>
      </c>
      <c r="H64" s="16" t="s">
        <v>44</v>
      </c>
      <c r="I64" s="16" t="s">
        <v>44</v>
      </c>
      <c r="J64" s="16" t="s">
        <v>44</v>
      </c>
      <c r="K64" s="16">
        <f t="shared" si="0"/>
        <v>42235</v>
      </c>
      <c r="L64" s="16">
        <f t="shared" si="28"/>
        <v>42243</v>
      </c>
      <c r="M64" s="16">
        <f t="shared" si="28"/>
        <v>42243</v>
      </c>
      <c r="N64" s="16">
        <f t="shared" si="2"/>
        <v>42243</v>
      </c>
      <c r="O64" s="16">
        <f t="shared" si="3"/>
        <v>42244</v>
      </c>
      <c r="P64" s="16">
        <f t="shared" si="4"/>
        <v>42247</v>
      </c>
      <c r="Q64" s="16" t="s">
        <v>44</v>
      </c>
      <c r="R64" s="16" t="s">
        <v>44</v>
      </c>
      <c r="S64" s="16" t="s">
        <v>44</v>
      </c>
      <c r="T64" s="16" t="s">
        <v>44</v>
      </c>
      <c r="U64" s="16">
        <f t="shared" si="8"/>
        <v>42247</v>
      </c>
      <c r="V64" s="16">
        <f t="shared" si="8"/>
        <v>42251</v>
      </c>
      <c r="W64" s="16">
        <f t="shared" si="5"/>
        <v>42255</v>
      </c>
      <c r="X64" s="16">
        <v>42258</v>
      </c>
      <c r="Y64" s="40"/>
      <c r="Z64" s="40"/>
      <c r="AA64" s="41"/>
      <c r="AB64" s="860"/>
    </row>
    <row r="65" spans="1:28" x14ac:dyDescent="0.25">
      <c r="A65" s="12"/>
      <c r="B65" s="38" t="s">
        <v>98</v>
      </c>
      <c r="C65" s="14"/>
      <c r="D65" s="15"/>
      <c r="E65" s="39"/>
      <c r="F65" s="12"/>
      <c r="G65" s="16" t="s">
        <v>44</v>
      </c>
      <c r="H65" s="16" t="s">
        <v>44</v>
      </c>
      <c r="I65" s="16" t="s">
        <v>44</v>
      </c>
      <c r="J65" s="16" t="s">
        <v>44</v>
      </c>
      <c r="K65" s="16">
        <f t="shared" si="0"/>
        <v>42235</v>
      </c>
      <c r="L65" s="16">
        <f t="shared" si="28"/>
        <v>42243</v>
      </c>
      <c r="M65" s="16">
        <f t="shared" si="28"/>
        <v>42243</v>
      </c>
      <c r="N65" s="16">
        <f t="shared" si="2"/>
        <v>42243</v>
      </c>
      <c r="O65" s="16">
        <f t="shared" si="3"/>
        <v>42244</v>
      </c>
      <c r="P65" s="16">
        <f t="shared" si="4"/>
        <v>42247</v>
      </c>
      <c r="Q65" s="16" t="s">
        <v>44</v>
      </c>
      <c r="R65" s="16" t="s">
        <v>44</v>
      </c>
      <c r="S65" s="16" t="s">
        <v>44</v>
      </c>
      <c r="T65" s="16" t="s">
        <v>44</v>
      </c>
      <c r="U65" s="16">
        <f t="shared" si="8"/>
        <v>42247</v>
      </c>
      <c r="V65" s="16">
        <f t="shared" si="8"/>
        <v>42251</v>
      </c>
      <c r="W65" s="16">
        <f t="shared" si="5"/>
        <v>42255</v>
      </c>
      <c r="X65" s="16">
        <v>42258</v>
      </c>
      <c r="Y65" s="40"/>
      <c r="Z65" s="40"/>
      <c r="AA65" s="41"/>
      <c r="AB65" s="860"/>
    </row>
    <row r="66" spans="1:28" x14ac:dyDescent="0.25">
      <c r="A66" s="12"/>
      <c r="B66" s="38" t="s">
        <v>99</v>
      </c>
      <c r="C66" s="14"/>
      <c r="D66" s="15"/>
      <c r="E66" s="39"/>
      <c r="F66" s="12"/>
      <c r="G66" s="16" t="s">
        <v>44</v>
      </c>
      <c r="H66" s="16" t="s">
        <v>44</v>
      </c>
      <c r="I66" s="16" t="s">
        <v>44</v>
      </c>
      <c r="J66" s="16" t="s">
        <v>44</v>
      </c>
      <c r="K66" s="16">
        <f t="shared" si="0"/>
        <v>42235</v>
      </c>
      <c r="L66" s="16">
        <f t="shared" si="28"/>
        <v>42243</v>
      </c>
      <c r="M66" s="16">
        <f t="shared" si="28"/>
        <v>42243</v>
      </c>
      <c r="N66" s="16">
        <f t="shared" si="2"/>
        <v>42243</v>
      </c>
      <c r="O66" s="16">
        <f t="shared" si="3"/>
        <v>42244</v>
      </c>
      <c r="P66" s="16">
        <f t="shared" si="4"/>
        <v>42247</v>
      </c>
      <c r="Q66" s="16" t="s">
        <v>44</v>
      </c>
      <c r="R66" s="16" t="s">
        <v>44</v>
      </c>
      <c r="S66" s="16" t="s">
        <v>44</v>
      </c>
      <c r="T66" s="16" t="s">
        <v>44</v>
      </c>
      <c r="U66" s="16">
        <f t="shared" si="8"/>
        <v>42247</v>
      </c>
      <c r="V66" s="16">
        <f t="shared" si="8"/>
        <v>42251</v>
      </c>
      <c r="W66" s="16">
        <f t="shared" si="5"/>
        <v>42255</v>
      </c>
      <c r="X66" s="16">
        <v>42258</v>
      </c>
      <c r="Y66" s="40"/>
      <c r="Z66" s="40"/>
      <c r="AA66" s="41"/>
      <c r="AB66" s="860"/>
    </row>
    <row r="67" spans="1:28" x14ac:dyDescent="0.25">
      <c r="A67" s="12"/>
      <c r="B67" s="38" t="s">
        <v>100</v>
      </c>
      <c r="C67" s="14"/>
      <c r="D67" s="15"/>
      <c r="E67" s="39"/>
      <c r="F67" s="12"/>
      <c r="G67" s="16" t="s">
        <v>44</v>
      </c>
      <c r="H67" s="16" t="s">
        <v>44</v>
      </c>
      <c r="I67" s="16" t="s">
        <v>44</v>
      </c>
      <c r="J67" s="16" t="s">
        <v>44</v>
      </c>
      <c r="K67" s="16">
        <f t="shared" si="0"/>
        <v>42235</v>
      </c>
      <c r="L67" s="16">
        <f t="shared" si="28"/>
        <v>42243</v>
      </c>
      <c r="M67" s="16">
        <f t="shared" si="28"/>
        <v>42243</v>
      </c>
      <c r="N67" s="16">
        <f t="shared" si="2"/>
        <v>42243</v>
      </c>
      <c r="O67" s="16">
        <f t="shared" si="3"/>
        <v>42244</v>
      </c>
      <c r="P67" s="16">
        <f t="shared" si="4"/>
        <v>42247</v>
      </c>
      <c r="Q67" s="16" t="s">
        <v>44</v>
      </c>
      <c r="R67" s="16" t="s">
        <v>44</v>
      </c>
      <c r="S67" s="16" t="s">
        <v>44</v>
      </c>
      <c r="T67" s="16" t="s">
        <v>44</v>
      </c>
      <c r="U67" s="16">
        <f t="shared" si="8"/>
        <v>42247</v>
      </c>
      <c r="V67" s="16">
        <f t="shared" si="8"/>
        <v>42251</v>
      </c>
      <c r="W67" s="16">
        <f t="shared" si="5"/>
        <v>42255</v>
      </c>
      <c r="X67" s="16">
        <v>42258</v>
      </c>
      <c r="Y67" s="40"/>
      <c r="Z67" s="40"/>
      <c r="AA67" s="41"/>
      <c r="AB67" s="860"/>
    </row>
    <row r="68" spans="1:28" x14ac:dyDescent="0.25">
      <c r="A68" s="12"/>
      <c r="B68" s="38" t="s">
        <v>101</v>
      </c>
      <c r="C68" s="14"/>
      <c r="D68" s="15"/>
      <c r="E68" s="39"/>
      <c r="F68" s="12"/>
      <c r="G68" s="16" t="s">
        <v>44</v>
      </c>
      <c r="H68" s="16" t="s">
        <v>44</v>
      </c>
      <c r="I68" s="16" t="s">
        <v>44</v>
      </c>
      <c r="J68" s="16" t="s">
        <v>44</v>
      </c>
      <c r="K68" s="16">
        <f t="shared" si="0"/>
        <v>42235</v>
      </c>
      <c r="L68" s="16">
        <f t="shared" si="28"/>
        <v>42243</v>
      </c>
      <c r="M68" s="16">
        <f t="shared" si="28"/>
        <v>42243</v>
      </c>
      <c r="N68" s="16">
        <f t="shared" si="2"/>
        <v>42243</v>
      </c>
      <c r="O68" s="16">
        <f t="shared" si="3"/>
        <v>42244</v>
      </c>
      <c r="P68" s="16">
        <f t="shared" si="4"/>
        <v>42247</v>
      </c>
      <c r="Q68" s="16" t="s">
        <v>44</v>
      </c>
      <c r="R68" s="16" t="s">
        <v>44</v>
      </c>
      <c r="S68" s="16" t="s">
        <v>44</v>
      </c>
      <c r="T68" s="16" t="s">
        <v>44</v>
      </c>
      <c r="U68" s="16">
        <f t="shared" si="8"/>
        <v>42247</v>
      </c>
      <c r="V68" s="16">
        <f t="shared" si="8"/>
        <v>42251</v>
      </c>
      <c r="W68" s="16">
        <f t="shared" si="5"/>
        <v>42255</v>
      </c>
      <c r="X68" s="16">
        <v>42258</v>
      </c>
      <c r="Y68" s="40"/>
      <c r="Z68" s="40"/>
      <c r="AA68" s="41"/>
      <c r="AB68" s="860"/>
    </row>
    <row r="69" spans="1:28" x14ac:dyDescent="0.25">
      <c r="A69" s="12"/>
      <c r="B69" s="38" t="s">
        <v>102</v>
      </c>
      <c r="C69" s="14"/>
      <c r="D69" s="15"/>
      <c r="E69" s="39"/>
      <c r="F69" s="12"/>
      <c r="G69" s="16" t="s">
        <v>44</v>
      </c>
      <c r="H69" s="16" t="s">
        <v>44</v>
      </c>
      <c r="I69" s="16" t="s">
        <v>44</v>
      </c>
      <c r="J69" s="16" t="s">
        <v>44</v>
      </c>
      <c r="K69" s="16">
        <f t="shared" si="0"/>
        <v>42235</v>
      </c>
      <c r="L69" s="16">
        <f t="shared" si="28"/>
        <v>42243</v>
      </c>
      <c r="M69" s="16">
        <f t="shared" si="28"/>
        <v>42243</v>
      </c>
      <c r="N69" s="16">
        <f t="shared" si="2"/>
        <v>42243</v>
      </c>
      <c r="O69" s="16">
        <f t="shared" si="3"/>
        <v>42244</v>
      </c>
      <c r="P69" s="16">
        <f t="shared" si="4"/>
        <v>42247</v>
      </c>
      <c r="Q69" s="16" t="s">
        <v>44</v>
      </c>
      <c r="R69" s="16" t="s">
        <v>44</v>
      </c>
      <c r="S69" s="16" t="s">
        <v>44</v>
      </c>
      <c r="T69" s="16" t="s">
        <v>44</v>
      </c>
      <c r="U69" s="16">
        <f t="shared" si="8"/>
        <v>42247</v>
      </c>
      <c r="V69" s="16">
        <f t="shared" si="8"/>
        <v>42251</v>
      </c>
      <c r="W69" s="16">
        <f t="shared" si="5"/>
        <v>42255</v>
      </c>
      <c r="X69" s="16">
        <v>42258</v>
      </c>
      <c r="Y69" s="40"/>
      <c r="Z69" s="40"/>
      <c r="AA69" s="41"/>
      <c r="AB69" s="860"/>
    </row>
    <row r="70" spans="1:28" x14ac:dyDescent="0.25">
      <c r="A70" s="12"/>
      <c r="B70" s="38" t="s">
        <v>103</v>
      </c>
      <c r="C70" s="14"/>
      <c r="D70" s="15"/>
      <c r="E70" s="39"/>
      <c r="F70" s="12"/>
      <c r="G70" s="16" t="s">
        <v>44</v>
      </c>
      <c r="H70" s="16" t="s">
        <v>44</v>
      </c>
      <c r="I70" s="16" t="s">
        <v>44</v>
      </c>
      <c r="J70" s="16" t="s">
        <v>44</v>
      </c>
      <c r="K70" s="16">
        <f t="shared" si="0"/>
        <v>42235</v>
      </c>
      <c r="L70" s="16">
        <f t="shared" si="28"/>
        <v>42243</v>
      </c>
      <c r="M70" s="16">
        <f t="shared" si="28"/>
        <v>42243</v>
      </c>
      <c r="N70" s="16">
        <f t="shared" si="2"/>
        <v>42243</v>
      </c>
      <c r="O70" s="16">
        <f t="shared" si="3"/>
        <v>42244</v>
      </c>
      <c r="P70" s="16">
        <f t="shared" si="4"/>
        <v>42247</v>
      </c>
      <c r="Q70" s="16" t="s">
        <v>44</v>
      </c>
      <c r="R70" s="16" t="s">
        <v>44</v>
      </c>
      <c r="S70" s="16" t="s">
        <v>44</v>
      </c>
      <c r="T70" s="16" t="s">
        <v>44</v>
      </c>
      <c r="U70" s="16">
        <f t="shared" si="8"/>
        <v>42247</v>
      </c>
      <c r="V70" s="16">
        <f t="shared" si="8"/>
        <v>42251</v>
      </c>
      <c r="W70" s="16">
        <f t="shared" si="5"/>
        <v>42255</v>
      </c>
      <c r="X70" s="16">
        <v>42258</v>
      </c>
      <c r="Y70" s="40"/>
      <c r="Z70" s="40"/>
      <c r="AA70" s="41"/>
      <c r="AB70" s="860"/>
    </row>
    <row r="71" spans="1:28" x14ac:dyDescent="0.25">
      <c r="A71" s="12"/>
      <c r="B71" s="38" t="s">
        <v>104</v>
      </c>
      <c r="C71" s="14"/>
      <c r="D71" s="15"/>
      <c r="E71" s="39"/>
      <c r="F71" s="12"/>
      <c r="G71" s="16" t="s">
        <v>44</v>
      </c>
      <c r="H71" s="16" t="s">
        <v>44</v>
      </c>
      <c r="I71" s="16" t="s">
        <v>44</v>
      </c>
      <c r="J71" s="16" t="s">
        <v>44</v>
      </c>
      <c r="K71" s="16">
        <f t="shared" si="0"/>
        <v>42235</v>
      </c>
      <c r="L71" s="16">
        <f t="shared" si="28"/>
        <v>42243</v>
      </c>
      <c r="M71" s="16">
        <f t="shared" si="28"/>
        <v>42243</v>
      </c>
      <c r="N71" s="16">
        <f t="shared" si="2"/>
        <v>42243</v>
      </c>
      <c r="O71" s="16">
        <f t="shared" si="3"/>
        <v>42244</v>
      </c>
      <c r="P71" s="16">
        <f t="shared" si="4"/>
        <v>42247</v>
      </c>
      <c r="Q71" s="16" t="s">
        <v>44</v>
      </c>
      <c r="R71" s="16" t="s">
        <v>44</v>
      </c>
      <c r="S71" s="16" t="s">
        <v>44</v>
      </c>
      <c r="T71" s="16" t="s">
        <v>44</v>
      </c>
      <c r="U71" s="16">
        <f t="shared" si="8"/>
        <v>42247</v>
      </c>
      <c r="V71" s="16">
        <f t="shared" si="8"/>
        <v>42251</v>
      </c>
      <c r="W71" s="16">
        <f t="shared" si="5"/>
        <v>42255</v>
      </c>
      <c r="X71" s="16">
        <v>42258</v>
      </c>
      <c r="Y71" s="40"/>
      <c r="Z71" s="40"/>
      <c r="AA71" s="41"/>
      <c r="AB71" s="860"/>
    </row>
    <row r="72" spans="1:28" x14ac:dyDescent="0.25">
      <c r="A72" s="12"/>
      <c r="B72" s="38" t="s">
        <v>105</v>
      </c>
      <c r="C72" s="14"/>
      <c r="D72" s="15"/>
      <c r="E72" s="39"/>
      <c r="F72" s="12"/>
      <c r="G72" s="16" t="s">
        <v>44</v>
      </c>
      <c r="H72" s="16" t="s">
        <v>44</v>
      </c>
      <c r="I72" s="16" t="s">
        <v>44</v>
      </c>
      <c r="J72" s="16" t="s">
        <v>44</v>
      </c>
      <c r="K72" s="16">
        <f t="shared" si="0"/>
        <v>42235</v>
      </c>
      <c r="L72" s="16">
        <f t="shared" si="28"/>
        <v>42243</v>
      </c>
      <c r="M72" s="16">
        <f t="shared" si="28"/>
        <v>42243</v>
      </c>
      <c r="N72" s="16">
        <f t="shared" si="2"/>
        <v>42243</v>
      </c>
      <c r="O72" s="16">
        <f t="shared" si="3"/>
        <v>42244</v>
      </c>
      <c r="P72" s="16">
        <f t="shared" si="4"/>
        <v>42247</v>
      </c>
      <c r="Q72" s="16" t="s">
        <v>44</v>
      </c>
      <c r="R72" s="16" t="s">
        <v>44</v>
      </c>
      <c r="S72" s="16" t="s">
        <v>44</v>
      </c>
      <c r="T72" s="16" t="s">
        <v>44</v>
      </c>
      <c r="U72" s="16">
        <f t="shared" si="8"/>
        <v>42247</v>
      </c>
      <c r="V72" s="16">
        <f t="shared" si="8"/>
        <v>42251</v>
      </c>
      <c r="W72" s="16">
        <f t="shared" si="5"/>
        <v>42255</v>
      </c>
      <c r="X72" s="16">
        <v>42258</v>
      </c>
      <c r="Y72" s="40"/>
      <c r="Z72" s="40"/>
      <c r="AA72" s="41"/>
      <c r="AB72" s="860"/>
    </row>
    <row r="73" spans="1:28" x14ac:dyDescent="0.25">
      <c r="A73" s="12"/>
      <c r="B73" s="38" t="s">
        <v>106</v>
      </c>
      <c r="C73" s="14"/>
      <c r="D73" s="15"/>
      <c r="E73" s="39"/>
      <c r="F73" s="12"/>
      <c r="G73" s="16" t="s">
        <v>44</v>
      </c>
      <c r="H73" s="16" t="s">
        <v>44</v>
      </c>
      <c r="I73" s="16" t="s">
        <v>44</v>
      </c>
      <c r="J73" s="16" t="s">
        <v>44</v>
      </c>
      <c r="K73" s="16">
        <f t="shared" si="0"/>
        <v>42235</v>
      </c>
      <c r="L73" s="16">
        <f t="shared" si="28"/>
        <v>42243</v>
      </c>
      <c r="M73" s="16">
        <f t="shared" si="28"/>
        <v>42243</v>
      </c>
      <c r="N73" s="16">
        <f t="shared" si="2"/>
        <v>42243</v>
      </c>
      <c r="O73" s="16">
        <f t="shared" si="3"/>
        <v>42244</v>
      </c>
      <c r="P73" s="16">
        <f t="shared" si="4"/>
        <v>42247</v>
      </c>
      <c r="Q73" s="16" t="s">
        <v>44</v>
      </c>
      <c r="R73" s="16" t="s">
        <v>44</v>
      </c>
      <c r="S73" s="16" t="s">
        <v>44</v>
      </c>
      <c r="T73" s="16" t="s">
        <v>44</v>
      </c>
      <c r="U73" s="16">
        <f t="shared" si="8"/>
        <v>42247</v>
      </c>
      <c r="V73" s="16">
        <f t="shared" si="8"/>
        <v>42251</v>
      </c>
      <c r="W73" s="16">
        <f t="shared" si="5"/>
        <v>42255</v>
      </c>
      <c r="X73" s="16">
        <v>42258</v>
      </c>
      <c r="Y73" s="40"/>
      <c r="Z73" s="40"/>
      <c r="AA73" s="41"/>
      <c r="AB73" s="860"/>
    </row>
    <row r="74" spans="1:28" x14ac:dyDescent="0.25">
      <c r="A74" s="12"/>
      <c r="B74" s="38" t="s">
        <v>107</v>
      </c>
      <c r="C74" s="14"/>
      <c r="D74" s="15"/>
      <c r="E74" s="39"/>
      <c r="F74" s="12"/>
      <c r="G74" s="16" t="s">
        <v>44</v>
      </c>
      <c r="H74" s="16" t="s">
        <v>44</v>
      </c>
      <c r="I74" s="16" t="s">
        <v>44</v>
      </c>
      <c r="J74" s="16" t="s">
        <v>44</v>
      </c>
      <c r="K74" s="16">
        <f t="shared" si="0"/>
        <v>42235</v>
      </c>
      <c r="L74" s="16">
        <f t="shared" si="28"/>
        <v>42243</v>
      </c>
      <c r="M74" s="16">
        <f t="shared" si="28"/>
        <v>42243</v>
      </c>
      <c r="N74" s="16">
        <f t="shared" si="2"/>
        <v>42243</v>
      </c>
      <c r="O74" s="16">
        <f t="shared" si="3"/>
        <v>42244</v>
      </c>
      <c r="P74" s="16">
        <f t="shared" si="4"/>
        <v>42247</v>
      </c>
      <c r="Q74" s="16" t="s">
        <v>44</v>
      </c>
      <c r="R74" s="16" t="s">
        <v>44</v>
      </c>
      <c r="S74" s="16" t="s">
        <v>44</v>
      </c>
      <c r="T74" s="16" t="s">
        <v>44</v>
      </c>
      <c r="U74" s="16">
        <f t="shared" si="8"/>
        <v>42247</v>
      </c>
      <c r="V74" s="16">
        <f t="shared" si="8"/>
        <v>42251</v>
      </c>
      <c r="W74" s="16">
        <f t="shared" si="5"/>
        <v>42255</v>
      </c>
      <c r="X74" s="16">
        <v>42258</v>
      </c>
      <c r="Y74" s="40"/>
      <c r="Z74" s="40"/>
      <c r="AA74" s="41"/>
      <c r="AB74" s="860"/>
    </row>
    <row r="75" spans="1:28" x14ac:dyDescent="0.25">
      <c r="A75" s="12"/>
      <c r="B75" s="38" t="s">
        <v>108</v>
      </c>
      <c r="C75" s="14"/>
      <c r="D75" s="15"/>
      <c r="E75" s="39"/>
      <c r="F75" s="12"/>
      <c r="G75" s="16" t="s">
        <v>44</v>
      </c>
      <c r="H75" s="16" t="s">
        <v>44</v>
      </c>
      <c r="I75" s="16" t="s">
        <v>44</v>
      </c>
      <c r="J75" s="16" t="s">
        <v>44</v>
      </c>
      <c r="K75" s="16">
        <f t="shared" si="0"/>
        <v>42235</v>
      </c>
      <c r="L75" s="16">
        <f t="shared" si="28"/>
        <v>42243</v>
      </c>
      <c r="M75" s="16">
        <f t="shared" si="28"/>
        <v>42243</v>
      </c>
      <c r="N75" s="16">
        <f t="shared" si="2"/>
        <v>42243</v>
      </c>
      <c r="O75" s="16">
        <f t="shared" si="3"/>
        <v>42244</v>
      </c>
      <c r="P75" s="16">
        <f t="shared" si="4"/>
        <v>42247</v>
      </c>
      <c r="Q75" s="16" t="s">
        <v>44</v>
      </c>
      <c r="R75" s="16" t="s">
        <v>44</v>
      </c>
      <c r="S75" s="16" t="s">
        <v>44</v>
      </c>
      <c r="T75" s="16" t="s">
        <v>44</v>
      </c>
      <c r="U75" s="16">
        <f t="shared" si="8"/>
        <v>42247</v>
      </c>
      <c r="V75" s="16">
        <f t="shared" si="8"/>
        <v>42251</v>
      </c>
      <c r="W75" s="16">
        <f t="shared" si="5"/>
        <v>42255</v>
      </c>
      <c r="X75" s="16">
        <v>42258</v>
      </c>
      <c r="Y75" s="40"/>
      <c r="Z75" s="40"/>
      <c r="AA75" s="41"/>
      <c r="AB75" s="860"/>
    </row>
    <row r="76" spans="1:28" x14ac:dyDescent="0.25">
      <c r="A76" s="12"/>
      <c r="B76" s="38" t="s">
        <v>109</v>
      </c>
      <c r="C76" s="14"/>
      <c r="D76" s="15"/>
      <c r="E76" s="39"/>
      <c r="F76" s="12"/>
      <c r="G76" s="16" t="s">
        <v>44</v>
      </c>
      <c r="H76" s="16" t="s">
        <v>44</v>
      </c>
      <c r="I76" s="16" t="s">
        <v>44</v>
      </c>
      <c r="J76" s="16" t="s">
        <v>44</v>
      </c>
      <c r="K76" s="16">
        <f t="shared" si="0"/>
        <v>42235</v>
      </c>
      <c r="L76" s="16">
        <f t="shared" si="28"/>
        <v>42243</v>
      </c>
      <c r="M76" s="16">
        <f t="shared" si="28"/>
        <v>42243</v>
      </c>
      <c r="N76" s="16">
        <f t="shared" si="2"/>
        <v>42243</v>
      </c>
      <c r="O76" s="16">
        <f t="shared" si="3"/>
        <v>42244</v>
      </c>
      <c r="P76" s="16">
        <f t="shared" si="4"/>
        <v>42247</v>
      </c>
      <c r="Q76" s="16" t="s">
        <v>44</v>
      </c>
      <c r="R76" s="16" t="s">
        <v>44</v>
      </c>
      <c r="S76" s="16" t="s">
        <v>44</v>
      </c>
      <c r="T76" s="16" t="s">
        <v>44</v>
      </c>
      <c r="U76" s="16">
        <f t="shared" si="8"/>
        <v>42247</v>
      </c>
      <c r="V76" s="16">
        <f t="shared" si="8"/>
        <v>42251</v>
      </c>
      <c r="W76" s="16">
        <f t="shared" si="5"/>
        <v>42255</v>
      </c>
      <c r="X76" s="16">
        <v>42258</v>
      </c>
      <c r="Y76" s="40"/>
      <c r="Z76" s="40"/>
      <c r="AA76" s="41"/>
      <c r="AB76" s="860"/>
    </row>
    <row r="77" spans="1:28" x14ac:dyDescent="0.25">
      <c r="A77" s="12"/>
      <c r="B77" s="38" t="s">
        <v>110</v>
      </c>
      <c r="C77" s="14"/>
      <c r="D77" s="15"/>
      <c r="E77" s="39"/>
      <c r="F77" s="12"/>
      <c r="G77" s="16" t="s">
        <v>44</v>
      </c>
      <c r="H77" s="16" t="s">
        <v>44</v>
      </c>
      <c r="I77" s="16" t="s">
        <v>44</v>
      </c>
      <c r="J77" s="16" t="s">
        <v>44</v>
      </c>
      <c r="K77" s="16">
        <f t="shared" si="0"/>
        <v>42235</v>
      </c>
      <c r="L77" s="16">
        <f t="shared" si="28"/>
        <v>42243</v>
      </c>
      <c r="M77" s="16">
        <f t="shared" si="28"/>
        <v>42243</v>
      </c>
      <c r="N77" s="16">
        <f t="shared" si="2"/>
        <v>42243</v>
      </c>
      <c r="O77" s="16">
        <f t="shared" si="3"/>
        <v>42244</v>
      </c>
      <c r="P77" s="16">
        <f t="shared" si="4"/>
        <v>42247</v>
      </c>
      <c r="Q77" s="16" t="s">
        <v>44</v>
      </c>
      <c r="R77" s="16" t="s">
        <v>44</v>
      </c>
      <c r="S77" s="16" t="s">
        <v>44</v>
      </c>
      <c r="T77" s="16" t="s">
        <v>44</v>
      </c>
      <c r="U77" s="16">
        <f t="shared" si="8"/>
        <v>42247</v>
      </c>
      <c r="V77" s="16">
        <f t="shared" si="8"/>
        <v>42251</v>
      </c>
      <c r="W77" s="16">
        <f t="shared" si="5"/>
        <v>42255</v>
      </c>
      <c r="X77" s="16">
        <v>42258</v>
      </c>
      <c r="Y77" s="40"/>
      <c r="Z77" s="40"/>
      <c r="AA77" s="41"/>
      <c r="AB77" s="860"/>
    </row>
    <row r="78" spans="1:28" x14ac:dyDescent="0.25">
      <c r="A78" s="12"/>
      <c r="B78" s="38" t="s">
        <v>111</v>
      </c>
      <c r="C78" s="14"/>
      <c r="D78" s="15"/>
      <c r="E78" s="39"/>
      <c r="F78" s="12"/>
      <c r="G78" s="16" t="s">
        <v>44</v>
      </c>
      <c r="H78" s="16" t="s">
        <v>44</v>
      </c>
      <c r="I78" s="16" t="s">
        <v>44</v>
      </c>
      <c r="J78" s="16" t="s">
        <v>44</v>
      </c>
      <c r="K78" s="16">
        <f t="shared" si="0"/>
        <v>42235</v>
      </c>
      <c r="L78" s="16">
        <f t="shared" si="28"/>
        <v>42243</v>
      </c>
      <c r="M78" s="16">
        <f t="shared" si="28"/>
        <v>42243</v>
      </c>
      <c r="N78" s="16">
        <f t="shared" si="2"/>
        <v>42243</v>
      </c>
      <c r="O78" s="16">
        <f t="shared" si="3"/>
        <v>42244</v>
      </c>
      <c r="P78" s="16">
        <f t="shared" si="4"/>
        <v>42247</v>
      </c>
      <c r="Q78" s="16" t="s">
        <v>44</v>
      </c>
      <c r="R78" s="16" t="s">
        <v>44</v>
      </c>
      <c r="S78" s="16" t="s">
        <v>44</v>
      </c>
      <c r="T78" s="16" t="s">
        <v>44</v>
      </c>
      <c r="U78" s="16">
        <f t="shared" si="8"/>
        <v>42247</v>
      </c>
      <c r="V78" s="16">
        <f t="shared" si="8"/>
        <v>42251</v>
      </c>
      <c r="W78" s="16">
        <f t="shared" si="5"/>
        <v>42255</v>
      </c>
      <c r="X78" s="16">
        <v>42258</v>
      </c>
      <c r="Y78" s="40"/>
      <c r="Z78" s="40"/>
      <c r="AA78" s="41"/>
      <c r="AB78" s="860"/>
    </row>
    <row r="79" spans="1:28" x14ac:dyDescent="0.25">
      <c r="A79" s="12"/>
      <c r="B79" s="38" t="s">
        <v>112</v>
      </c>
      <c r="C79" s="14"/>
      <c r="D79" s="15"/>
      <c r="E79" s="39"/>
      <c r="F79" s="12"/>
      <c r="G79" s="16" t="s">
        <v>44</v>
      </c>
      <c r="H79" s="16" t="s">
        <v>44</v>
      </c>
      <c r="I79" s="16" t="s">
        <v>44</v>
      </c>
      <c r="J79" s="16" t="s">
        <v>44</v>
      </c>
      <c r="K79" s="16">
        <f t="shared" si="0"/>
        <v>42235</v>
      </c>
      <c r="L79" s="16">
        <f t="shared" si="28"/>
        <v>42243</v>
      </c>
      <c r="M79" s="16">
        <f t="shared" si="28"/>
        <v>42243</v>
      </c>
      <c r="N79" s="16">
        <f t="shared" si="2"/>
        <v>42243</v>
      </c>
      <c r="O79" s="16">
        <f t="shared" si="3"/>
        <v>42244</v>
      </c>
      <c r="P79" s="16">
        <f t="shared" si="4"/>
        <v>42247</v>
      </c>
      <c r="Q79" s="16" t="s">
        <v>44</v>
      </c>
      <c r="R79" s="16" t="s">
        <v>44</v>
      </c>
      <c r="S79" s="16" t="s">
        <v>44</v>
      </c>
      <c r="T79" s="16" t="s">
        <v>44</v>
      </c>
      <c r="U79" s="16">
        <f t="shared" si="8"/>
        <v>42247</v>
      </c>
      <c r="V79" s="16">
        <f t="shared" si="8"/>
        <v>42251</v>
      </c>
      <c r="W79" s="16">
        <f t="shared" si="5"/>
        <v>42255</v>
      </c>
      <c r="X79" s="16">
        <v>42258</v>
      </c>
      <c r="Y79" s="40"/>
      <c r="Z79" s="40"/>
      <c r="AA79" s="41"/>
      <c r="AB79" s="860"/>
    </row>
    <row r="80" spans="1:28" x14ac:dyDescent="0.25">
      <c r="A80" s="12"/>
      <c r="B80" s="38" t="s">
        <v>113</v>
      </c>
      <c r="C80" s="14"/>
      <c r="D80" s="15"/>
      <c r="E80" s="39"/>
      <c r="F80" s="12"/>
      <c r="G80" s="16" t="s">
        <v>44</v>
      </c>
      <c r="H80" s="16" t="s">
        <v>44</v>
      </c>
      <c r="I80" s="16" t="s">
        <v>44</v>
      </c>
      <c r="J80" s="16" t="s">
        <v>44</v>
      </c>
      <c r="K80" s="16">
        <f t="shared" si="0"/>
        <v>42235</v>
      </c>
      <c r="L80" s="16">
        <f t="shared" si="28"/>
        <v>42243</v>
      </c>
      <c r="M80" s="16">
        <f t="shared" si="28"/>
        <v>42243</v>
      </c>
      <c r="N80" s="16">
        <f t="shared" si="2"/>
        <v>42243</v>
      </c>
      <c r="O80" s="16">
        <f t="shared" si="3"/>
        <v>42244</v>
      </c>
      <c r="P80" s="16">
        <f t="shared" si="4"/>
        <v>42247</v>
      </c>
      <c r="Q80" s="16" t="s">
        <v>44</v>
      </c>
      <c r="R80" s="16" t="s">
        <v>44</v>
      </c>
      <c r="S80" s="16" t="s">
        <v>44</v>
      </c>
      <c r="T80" s="16" t="s">
        <v>44</v>
      </c>
      <c r="U80" s="16">
        <f t="shared" si="8"/>
        <v>42247</v>
      </c>
      <c r="V80" s="16">
        <f t="shared" si="8"/>
        <v>42251</v>
      </c>
      <c r="W80" s="16">
        <f t="shared" si="5"/>
        <v>42255</v>
      </c>
      <c r="X80" s="16">
        <v>42258</v>
      </c>
      <c r="Y80" s="40"/>
      <c r="Z80" s="40"/>
      <c r="AA80" s="41"/>
      <c r="AB80" s="860"/>
    </row>
    <row r="81" spans="1:28" ht="22.5" x14ac:dyDescent="0.25">
      <c r="A81" s="12"/>
      <c r="B81" s="38" t="s">
        <v>114</v>
      </c>
      <c r="C81" s="14"/>
      <c r="D81" s="15"/>
      <c r="E81" s="39"/>
      <c r="F81" s="12"/>
      <c r="G81" s="16" t="s">
        <v>44</v>
      </c>
      <c r="H81" s="16" t="s">
        <v>44</v>
      </c>
      <c r="I81" s="16" t="s">
        <v>44</v>
      </c>
      <c r="J81" s="16" t="s">
        <v>44</v>
      </c>
      <c r="K81" s="16">
        <f t="shared" si="0"/>
        <v>42235</v>
      </c>
      <c r="L81" s="16">
        <f t="shared" si="28"/>
        <v>42243</v>
      </c>
      <c r="M81" s="16">
        <f t="shared" si="28"/>
        <v>42243</v>
      </c>
      <c r="N81" s="16">
        <f t="shared" si="2"/>
        <v>42243</v>
      </c>
      <c r="O81" s="16">
        <f t="shared" si="3"/>
        <v>42244</v>
      </c>
      <c r="P81" s="16">
        <f t="shared" si="4"/>
        <v>42247</v>
      </c>
      <c r="Q81" s="16" t="s">
        <v>44</v>
      </c>
      <c r="R81" s="16" t="s">
        <v>44</v>
      </c>
      <c r="S81" s="16" t="s">
        <v>44</v>
      </c>
      <c r="T81" s="16" t="s">
        <v>44</v>
      </c>
      <c r="U81" s="16">
        <f t="shared" si="8"/>
        <v>42247</v>
      </c>
      <c r="V81" s="16">
        <f t="shared" si="8"/>
        <v>42251</v>
      </c>
      <c r="W81" s="16">
        <f t="shared" si="5"/>
        <v>42255</v>
      </c>
      <c r="X81" s="16">
        <v>42258</v>
      </c>
      <c r="Y81" s="40"/>
      <c r="Z81" s="40"/>
      <c r="AA81" s="41"/>
      <c r="AB81" s="860"/>
    </row>
    <row r="82" spans="1:28" x14ac:dyDescent="0.25">
      <c r="A82" s="12"/>
      <c r="B82" s="38" t="s">
        <v>115</v>
      </c>
      <c r="C82" s="14"/>
      <c r="D82" s="15"/>
      <c r="E82" s="39"/>
      <c r="F82" s="12"/>
      <c r="G82" s="16" t="s">
        <v>44</v>
      </c>
      <c r="H82" s="16" t="s">
        <v>44</v>
      </c>
      <c r="I82" s="16" t="s">
        <v>44</v>
      </c>
      <c r="J82" s="16" t="s">
        <v>44</v>
      </c>
      <c r="K82" s="16">
        <f t="shared" si="0"/>
        <v>42235</v>
      </c>
      <c r="L82" s="16">
        <f t="shared" si="28"/>
        <v>42243</v>
      </c>
      <c r="M82" s="16">
        <f t="shared" si="28"/>
        <v>42243</v>
      </c>
      <c r="N82" s="16">
        <f t="shared" si="2"/>
        <v>42243</v>
      </c>
      <c r="O82" s="16">
        <f t="shared" si="3"/>
        <v>42244</v>
      </c>
      <c r="P82" s="16">
        <f t="shared" si="4"/>
        <v>42247</v>
      </c>
      <c r="Q82" s="16" t="s">
        <v>44</v>
      </c>
      <c r="R82" s="16" t="s">
        <v>44</v>
      </c>
      <c r="S82" s="16" t="s">
        <v>44</v>
      </c>
      <c r="T82" s="16" t="s">
        <v>44</v>
      </c>
      <c r="U82" s="16">
        <f t="shared" si="8"/>
        <v>42247</v>
      </c>
      <c r="V82" s="16">
        <f t="shared" si="8"/>
        <v>42251</v>
      </c>
      <c r="W82" s="16">
        <f t="shared" si="5"/>
        <v>42255</v>
      </c>
      <c r="X82" s="16">
        <v>42258</v>
      </c>
      <c r="Y82" s="40"/>
      <c r="Z82" s="40"/>
      <c r="AA82" s="41"/>
      <c r="AB82" s="860"/>
    </row>
    <row r="83" spans="1:28" x14ac:dyDescent="0.25">
      <c r="A83" s="12"/>
      <c r="B83" s="38" t="s">
        <v>116</v>
      </c>
      <c r="C83" s="14"/>
      <c r="D83" s="15"/>
      <c r="E83" s="39"/>
      <c r="F83" s="12"/>
      <c r="G83" s="16" t="s">
        <v>44</v>
      </c>
      <c r="H83" s="16" t="s">
        <v>44</v>
      </c>
      <c r="I83" s="16" t="s">
        <v>44</v>
      </c>
      <c r="J83" s="16" t="s">
        <v>44</v>
      </c>
      <c r="K83" s="16">
        <f t="shared" si="0"/>
        <v>42235</v>
      </c>
      <c r="L83" s="16">
        <f t="shared" ref="L83:M102" si="29">SUM(M83*1)</f>
        <v>42243</v>
      </c>
      <c r="M83" s="16">
        <f t="shared" si="29"/>
        <v>42243</v>
      </c>
      <c r="N83" s="16">
        <f t="shared" si="2"/>
        <v>42243</v>
      </c>
      <c r="O83" s="16">
        <f t="shared" si="3"/>
        <v>42244</v>
      </c>
      <c r="P83" s="16">
        <f t="shared" si="4"/>
        <v>42247</v>
      </c>
      <c r="Q83" s="16" t="s">
        <v>44</v>
      </c>
      <c r="R83" s="16" t="s">
        <v>44</v>
      </c>
      <c r="S83" s="16" t="s">
        <v>44</v>
      </c>
      <c r="T83" s="16" t="s">
        <v>44</v>
      </c>
      <c r="U83" s="16">
        <f t="shared" si="8"/>
        <v>42247</v>
      </c>
      <c r="V83" s="16">
        <f t="shared" si="8"/>
        <v>42251</v>
      </c>
      <c r="W83" s="16">
        <f t="shared" si="5"/>
        <v>42255</v>
      </c>
      <c r="X83" s="16">
        <v>42258</v>
      </c>
      <c r="Y83" s="40"/>
      <c r="Z83" s="40"/>
      <c r="AA83" s="41"/>
      <c r="AB83" s="860"/>
    </row>
    <row r="84" spans="1:28" x14ac:dyDescent="0.25">
      <c r="A84" s="12"/>
      <c r="B84" s="38" t="s">
        <v>117</v>
      </c>
      <c r="C84" s="14"/>
      <c r="D84" s="15"/>
      <c r="E84" s="39"/>
      <c r="F84" s="12"/>
      <c r="G84" s="16" t="s">
        <v>44</v>
      </c>
      <c r="H84" s="16" t="s">
        <v>44</v>
      </c>
      <c r="I84" s="16" t="s">
        <v>44</v>
      </c>
      <c r="J84" s="16" t="s">
        <v>44</v>
      </c>
      <c r="K84" s="16">
        <f t="shared" si="0"/>
        <v>42235</v>
      </c>
      <c r="L84" s="16">
        <f t="shared" si="29"/>
        <v>42243</v>
      </c>
      <c r="M84" s="16">
        <f t="shared" si="29"/>
        <v>42243</v>
      </c>
      <c r="N84" s="16">
        <f t="shared" si="2"/>
        <v>42243</v>
      </c>
      <c r="O84" s="16">
        <f t="shared" si="3"/>
        <v>42244</v>
      </c>
      <c r="P84" s="16">
        <f t="shared" si="4"/>
        <v>42247</v>
      </c>
      <c r="Q84" s="16" t="s">
        <v>44</v>
      </c>
      <c r="R84" s="16" t="s">
        <v>44</v>
      </c>
      <c r="S84" s="16" t="s">
        <v>44</v>
      </c>
      <c r="T84" s="16" t="s">
        <v>44</v>
      </c>
      <c r="U84" s="16">
        <f t="shared" si="8"/>
        <v>42247</v>
      </c>
      <c r="V84" s="16">
        <f t="shared" si="8"/>
        <v>42251</v>
      </c>
      <c r="W84" s="16">
        <f t="shared" si="5"/>
        <v>42255</v>
      </c>
      <c r="X84" s="16">
        <v>42258</v>
      </c>
      <c r="Y84" s="40"/>
      <c r="Z84" s="40"/>
      <c r="AA84" s="41"/>
      <c r="AB84" s="860"/>
    </row>
    <row r="85" spans="1:28" x14ac:dyDescent="0.25">
      <c r="A85" s="12"/>
      <c r="B85" s="38" t="s">
        <v>118</v>
      </c>
      <c r="C85" s="14"/>
      <c r="D85" s="15"/>
      <c r="E85" s="39"/>
      <c r="F85" s="12"/>
      <c r="G85" s="16" t="s">
        <v>44</v>
      </c>
      <c r="H85" s="16" t="s">
        <v>44</v>
      </c>
      <c r="I85" s="16" t="s">
        <v>44</v>
      </c>
      <c r="J85" s="16" t="s">
        <v>44</v>
      </c>
      <c r="K85" s="16">
        <f t="shared" si="0"/>
        <v>42235</v>
      </c>
      <c r="L85" s="16">
        <f t="shared" si="29"/>
        <v>42243</v>
      </c>
      <c r="M85" s="16">
        <f t="shared" si="29"/>
        <v>42243</v>
      </c>
      <c r="N85" s="16">
        <f t="shared" si="2"/>
        <v>42243</v>
      </c>
      <c r="O85" s="16">
        <f t="shared" si="3"/>
        <v>42244</v>
      </c>
      <c r="P85" s="16">
        <f t="shared" si="4"/>
        <v>42247</v>
      </c>
      <c r="Q85" s="16" t="s">
        <v>44</v>
      </c>
      <c r="R85" s="16" t="s">
        <v>44</v>
      </c>
      <c r="S85" s="16" t="s">
        <v>44</v>
      </c>
      <c r="T85" s="16" t="s">
        <v>44</v>
      </c>
      <c r="U85" s="16">
        <f t="shared" si="8"/>
        <v>42247</v>
      </c>
      <c r="V85" s="16">
        <f t="shared" si="8"/>
        <v>42251</v>
      </c>
      <c r="W85" s="16">
        <f t="shared" si="5"/>
        <v>42255</v>
      </c>
      <c r="X85" s="16">
        <v>42258</v>
      </c>
      <c r="Y85" s="40"/>
      <c r="Z85" s="40"/>
      <c r="AA85" s="41"/>
      <c r="AB85" s="860"/>
    </row>
    <row r="86" spans="1:28" x14ac:dyDescent="0.25">
      <c r="A86" s="12"/>
      <c r="B86" s="38" t="s">
        <v>119</v>
      </c>
      <c r="C86" s="14"/>
      <c r="D86" s="15"/>
      <c r="E86" s="39"/>
      <c r="F86" s="12"/>
      <c r="G86" s="16" t="s">
        <v>44</v>
      </c>
      <c r="H86" s="16" t="s">
        <v>44</v>
      </c>
      <c r="I86" s="16" t="s">
        <v>44</v>
      </c>
      <c r="J86" s="16" t="s">
        <v>44</v>
      </c>
      <c r="K86" s="16">
        <f t="shared" ref="K86:K138" si="30">SUM(L86-8)</f>
        <v>42235</v>
      </c>
      <c r="L86" s="16">
        <f t="shared" si="29"/>
        <v>42243</v>
      </c>
      <c r="M86" s="16">
        <f t="shared" si="29"/>
        <v>42243</v>
      </c>
      <c r="N86" s="16">
        <f t="shared" ref="N86:N138" si="31">SUM(O86-1)</f>
        <v>42243</v>
      </c>
      <c r="O86" s="16">
        <f t="shared" ref="O86:O138" si="32">SUM(U86-3)</f>
        <v>42244</v>
      </c>
      <c r="P86" s="16">
        <f t="shared" ref="P86:P138" si="33">SUM(U86*1)</f>
        <v>42247</v>
      </c>
      <c r="Q86" s="16" t="s">
        <v>44</v>
      </c>
      <c r="R86" s="16" t="s">
        <v>44</v>
      </c>
      <c r="S86" s="16" t="s">
        <v>44</v>
      </c>
      <c r="T86" s="16" t="s">
        <v>44</v>
      </c>
      <c r="U86" s="16">
        <f t="shared" si="8"/>
        <v>42247</v>
      </c>
      <c r="V86" s="16">
        <f t="shared" si="8"/>
        <v>42251</v>
      </c>
      <c r="W86" s="16">
        <f t="shared" ref="W86:W138" si="34">SUM(X86-3)</f>
        <v>42255</v>
      </c>
      <c r="X86" s="16">
        <v>42258</v>
      </c>
      <c r="Y86" s="40"/>
      <c r="Z86" s="40"/>
      <c r="AA86" s="41"/>
      <c r="AB86" s="860"/>
    </row>
    <row r="87" spans="1:28" x14ac:dyDescent="0.25">
      <c r="A87" s="12"/>
      <c r="B87" s="38" t="s">
        <v>120</v>
      </c>
      <c r="C87" s="14"/>
      <c r="D87" s="15"/>
      <c r="E87" s="39"/>
      <c r="F87" s="12"/>
      <c r="G87" s="16" t="s">
        <v>44</v>
      </c>
      <c r="H87" s="16" t="s">
        <v>44</v>
      </c>
      <c r="I87" s="16" t="s">
        <v>44</v>
      </c>
      <c r="J87" s="16" t="s">
        <v>44</v>
      </c>
      <c r="K87" s="16">
        <f t="shared" si="30"/>
        <v>42235</v>
      </c>
      <c r="L87" s="16">
        <f t="shared" si="29"/>
        <v>42243</v>
      </c>
      <c r="M87" s="16">
        <f t="shared" si="29"/>
        <v>42243</v>
      </c>
      <c r="N87" s="16">
        <f t="shared" si="31"/>
        <v>42243</v>
      </c>
      <c r="O87" s="16">
        <f t="shared" si="32"/>
        <v>42244</v>
      </c>
      <c r="P87" s="16">
        <f t="shared" si="33"/>
        <v>42247</v>
      </c>
      <c r="Q87" s="16" t="s">
        <v>44</v>
      </c>
      <c r="R87" s="16" t="s">
        <v>44</v>
      </c>
      <c r="S87" s="16" t="s">
        <v>44</v>
      </c>
      <c r="T87" s="16" t="s">
        <v>44</v>
      </c>
      <c r="U87" s="16">
        <f t="shared" ref="U87:V138" si="35">SUM(V87-4)</f>
        <v>42247</v>
      </c>
      <c r="V87" s="16">
        <f t="shared" si="35"/>
        <v>42251</v>
      </c>
      <c r="W87" s="16">
        <f t="shared" si="34"/>
        <v>42255</v>
      </c>
      <c r="X87" s="16">
        <v>42258</v>
      </c>
      <c r="Y87" s="40"/>
      <c r="Z87" s="40"/>
      <c r="AA87" s="41"/>
      <c r="AB87" s="860"/>
    </row>
    <row r="88" spans="1:28" x14ac:dyDescent="0.25">
      <c r="A88" s="12"/>
      <c r="B88" s="38" t="s">
        <v>121</v>
      </c>
      <c r="C88" s="14"/>
      <c r="D88" s="15"/>
      <c r="E88" s="39"/>
      <c r="F88" s="12"/>
      <c r="G88" s="16" t="s">
        <v>44</v>
      </c>
      <c r="H88" s="16" t="s">
        <v>44</v>
      </c>
      <c r="I88" s="16" t="s">
        <v>44</v>
      </c>
      <c r="J88" s="16" t="s">
        <v>44</v>
      </c>
      <c r="K88" s="16">
        <f t="shared" si="30"/>
        <v>42235</v>
      </c>
      <c r="L88" s="16">
        <f t="shared" si="29"/>
        <v>42243</v>
      </c>
      <c r="M88" s="16">
        <f t="shared" si="29"/>
        <v>42243</v>
      </c>
      <c r="N88" s="16">
        <f t="shared" si="31"/>
        <v>42243</v>
      </c>
      <c r="O88" s="16">
        <f t="shared" si="32"/>
        <v>42244</v>
      </c>
      <c r="P88" s="16">
        <f t="shared" si="33"/>
        <v>42247</v>
      </c>
      <c r="Q88" s="16" t="s">
        <v>44</v>
      </c>
      <c r="R88" s="16" t="s">
        <v>44</v>
      </c>
      <c r="S88" s="16" t="s">
        <v>44</v>
      </c>
      <c r="T88" s="16" t="s">
        <v>44</v>
      </c>
      <c r="U88" s="16">
        <f t="shared" si="35"/>
        <v>42247</v>
      </c>
      <c r="V88" s="16">
        <f t="shared" si="35"/>
        <v>42251</v>
      </c>
      <c r="W88" s="16">
        <f t="shared" si="34"/>
        <v>42255</v>
      </c>
      <c r="X88" s="16">
        <v>42258</v>
      </c>
      <c r="Y88" s="40"/>
      <c r="Z88" s="40"/>
      <c r="AA88" s="41"/>
      <c r="AB88" s="860"/>
    </row>
    <row r="89" spans="1:28" x14ac:dyDescent="0.25">
      <c r="A89" s="12"/>
      <c r="B89" s="38" t="s">
        <v>122</v>
      </c>
      <c r="C89" s="14"/>
      <c r="D89" s="15"/>
      <c r="E89" s="39"/>
      <c r="F89" s="12"/>
      <c r="G89" s="16" t="s">
        <v>44</v>
      </c>
      <c r="H89" s="16" t="s">
        <v>44</v>
      </c>
      <c r="I89" s="16" t="s">
        <v>44</v>
      </c>
      <c r="J89" s="16" t="s">
        <v>44</v>
      </c>
      <c r="K89" s="16">
        <f t="shared" si="30"/>
        <v>42235</v>
      </c>
      <c r="L89" s="16">
        <f t="shared" si="29"/>
        <v>42243</v>
      </c>
      <c r="M89" s="16">
        <f t="shared" si="29"/>
        <v>42243</v>
      </c>
      <c r="N89" s="16">
        <f t="shared" si="31"/>
        <v>42243</v>
      </c>
      <c r="O89" s="16">
        <f t="shared" si="32"/>
        <v>42244</v>
      </c>
      <c r="P89" s="16">
        <f t="shared" si="33"/>
        <v>42247</v>
      </c>
      <c r="Q89" s="16" t="s">
        <v>44</v>
      </c>
      <c r="R89" s="16" t="s">
        <v>44</v>
      </c>
      <c r="S89" s="16" t="s">
        <v>44</v>
      </c>
      <c r="T89" s="16" t="s">
        <v>44</v>
      </c>
      <c r="U89" s="16">
        <f t="shared" si="35"/>
        <v>42247</v>
      </c>
      <c r="V89" s="16">
        <f t="shared" si="35"/>
        <v>42251</v>
      </c>
      <c r="W89" s="16">
        <f t="shared" si="34"/>
        <v>42255</v>
      </c>
      <c r="X89" s="16">
        <v>42258</v>
      </c>
      <c r="Y89" s="40"/>
      <c r="Z89" s="40"/>
      <c r="AA89" s="41"/>
      <c r="AB89" s="860"/>
    </row>
    <row r="90" spans="1:28" x14ac:dyDescent="0.25">
      <c r="A90" s="12"/>
      <c r="B90" s="38" t="s">
        <v>123</v>
      </c>
      <c r="C90" s="14"/>
      <c r="D90" s="15"/>
      <c r="E90" s="39"/>
      <c r="F90" s="12"/>
      <c r="G90" s="16" t="s">
        <v>44</v>
      </c>
      <c r="H90" s="16" t="s">
        <v>44</v>
      </c>
      <c r="I90" s="16" t="s">
        <v>44</v>
      </c>
      <c r="J90" s="16" t="s">
        <v>44</v>
      </c>
      <c r="K90" s="16">
        <f t="shared" si="30"/>
        <v>42235</v>
      </c>
      <c r="L90" s="16">
        <f t="shared" si="29"/>
        <v>42243</v>
      </c>
      <c r="M90" s="16">
        <f t="shared" si="29"/>
        <v>42243</v>
      </c>
      <c r="N90" s="16">
        <f t="shared" si="31"/>
        <v>42243</v>
      </c>
      <c r="O90" s="16">
        <f t="shared" si="32"/>
        <v>42244</v>
      </c>
      <c r="P90" s="16">
        <f t="shared" si="33"/>
        <v>42247</v>
      </c>
      <c r="Q90" s="16" t="s">
        <v>44</v>
      </c>
      <c r="R90" s="16" t="s">
        <v>44</v>
      </c>
      <c r="S90" s="16" t="s">
        <v>44</v>
      </c>
      <c r="T90" s="16" t="s">
        <v>44</v>
      </c>
      <c r="U90" s="16">
        <f t="shared" si="35"/>
        <v>42247</v>
      </c>
      <c r="V90" s="16">
        <f t="shared" si="35"/>
        <v>42251</v>
      </c>
      <c r="W90" s="16">
        <f t="shared" si="34"/>
        <v>42255</v>
      </c>
      <c r="X90" s="16">
        <v>42258</v>
      </c>
      <c r="Y90" s="40"/>
      <c r="Z90" s="40"/>
      <c r="AA90" s="41"/>
      <c r="AB90" s="860"/>
    </row>
    <row r="91" spans="1:28" x14ac:dyDescent="0.25">
      <c r="A91" s="12"/>
      <c r="B91" s="38" t="s">
        <v>124</v>
      </c>
      <c r="C91" s="14"/>
      <c r="D91" s="15"/>
      <c r="E91" s="39"/>
      <c r="F91" s="12"/>
      <c r="G91" s="16" t="s">
        <v>44</v>
      </c>
      <c r="H91" s="16" t="s">
        <v>44</v>
      </c>
      <c r="I91" s="16" t="s">
        <v>44</v>
      </c>
      <c r="J91" s="16" t="s">
        <v>44</v>
      </c>
      <c r="K91" s="16">
        <f t="shared" si="30"/>
        <v>42235</v>
      </c>
      <c r="L91" s="16">
        <f t="shared" si="29"/>
        <v>42243</v>
      </c>
      <c r="M91" s="16">
        <f t="shared" si="29"/>
        <v>42243</v>
      </c>
      <c r="N91" s="16">
        <f t="shared" si="31"/>
        <v>42243</v>
      </c>
      <c r="O91" s="16">
        <f t="shared" si="32"/>
        <v>42244</v>
      </c>
      <c r="P91" s="16">
        <f t="shared" si="33"/>
        <v>42247</v>
      </c>
      <c r="Q91" s="16" t="s">
        <v>44</v>
      </c>
      <c r="R91" s="16" t="s">
        <v>44</v>
      </c>
      <c r="S91" s="16" t="s">
        <v>44</v>
      </c>
      <c r="T91" s="16" t="s">
        <v>44</v>
      </c>
      <c r="U91" s="16">
        <f t="shared" si="35"/>
        <v>42247</v>
      </c>
      <c r="V91" s="16">
        <f t="shared" si="35"/>
        <v>42251</v>
      </c>
      <c r="W91" s="16">
        <f t="shared" si="34"/>
        <v>42255</v>
      </c>
      <c r="X91" s="16">
        <v>42258</v>
      </c>
      <c r="Y91" s="40"/>
      <c r="Z91" s="40"/>
      <c r="AA91" s="41"/>
      <c r="AB91" s="860"/>
    </row>
    <row r="92" spans="1:28" x14ac:dyDescent="0.25">
      <c r="A92" s="12"/>
      <c r="B92" s="38" t="s">
        <v>125</v>
      </c>
      <c r="C92" s="14"/>
      <c r="D92" s="15"/>
      <c r="E92" s="39"/>
      <c r="F92" s="12"/>
      <c r="G92" s="16" t="s">
        <v>44</v>
      </c>
      <c r="H92" s="16" t="s">
        <v>44</v>
      </c>
      <c r="I92" s="16" t="s">
        <v>44</v>
      </c>
      <c r="J92" s="16" t="s">
        <v>44</v>
      </c>
      <c r="K92" s="16">
        <f t="shared" si="30"/>
        <v>42235</v>
      </c>
      <c r="L92" s="16">
        <f t="shared" si="29"/>
        <v>42243</v>
      </c>
      <c r="M92" s="16">
        <f t="shared" si="29"/>
        <v>42243</v>
      </c>
      <c r="N92" s="16">
        <f t="shared" si="31"/>
        <v>42243</v>
      </c>
      <c r="O92" s="16">
        <f t="shared" si="32"/>
        <v>42244</v>
      </c>
      <c r="P92" s="16">
        <f t="shared" si="33"/>
        <v>42247</v>
      </c>
      <c r="Q92" s="16" t="s">
        <v>44</v>
      </c>
      <c r="R92" s="16" t="s">
        <v>44</v>
      </c>
      <c r="S92" s="16" t="s">
        <v>44</v>
      </c>
      <c r="T92" s="16" t="s">
        <v>44</v>
      </c>
      <c r="U92" s="16">
        <f t="shared" si="35"/>
        <v>42247</v>
      </c>
      <c r="V92" s="16">
        <f t="shared" si="35"/>
        <v>42251</v>
      </c>
      <c r="W92" s="16">
        <f t="shared" si="34"/>
        <v>42255</v>
      </c>
      <c r="X92" s="16">
        <v>42258</v>
      </c>
      <c r="Y92" s="40"/>
      <c r="Z92" s="40"/>
      <c r="AA92" s="41"/>
      <c r="AB92" s="860"/>
    </row>
    <row r="93" spans="1:28" x14ac:dyDescent="0.25">
      <c r="A93" s="12"/>
      <c r="B93" s="38" t="s">
        <v>126</v>
      </c>
      <c r="C93" s="14"/>
      <c r="D93" s="15"/>
      <c r="E93" s="39"/>
      <c r="F93" s="12"/>
      <c r="G93" s="16" t="s">
        <v>44</v>
      </c>
      <c r="H93" s="16" t="s">
        <v>44</v>
      </c>
      <c r="I93" s="16" t="s">
        <v>44</v>
      </c>
      <c r="J93" s="16" t="s">
        <v>44</v>
      </c>
      <c r="K93" s="16">
        <f t="shared" si="30"/>
        <v>42235</v>
      </c>
      <c r="L93" s="16">
        <f t="shared" si="29"/>
        <v>42243</v>
      </c>
      <c r="M93" s="16">
        <f t="shared" si="29"/>
        <v>42243</v>
      </c>
      <c r="N93" s="16">
        <f t="shared" si="31"/>
        <v>42243</v>
      </c>
      <c r="O93" s="16">
        <f t="shared" si="32"/>
        <v>42244</v>
      </c>
      <c r="P93" s="16">
        <f t="shared" si="33"/>
        <v>42247</v>
      </c>
      <c r="Q93" s="16" t="s">
        <v>44</v>
      </c>
      <c r="R93" s="16" t="s">
        <v>44</v>
      </c>
      <c r="S93" s="16" t="s">
        <v>44</v>
      </c>
      <c r="T93" s="16" t="s">
        <v>44</v>
      </c>
      <c r="U93" s="16">
        <f t="shared" si="35"/>
        <v>42247</v>
      </c>
      <c r="V93" s="16">
        <f t="shared" si="35"/>
        <v>42251</v>
      </c>
      <c r="W93" s="16">
        <f t="shared" si="34"/>
        <v>42255</v>
      </c>
      <c r="X93" s="16">
        <v>42258</v>
      </c>
      <c r="Y93" s="40"/>
      <c r="Z93" s="40"/>
      <c r="AA93" s="41"/>
      <c r="AB93" s="860"/>
    </row>
    <row r="94" spans="1:28" x14ac:dyDescent="0.25">
      <c r="A94" s="12"/>
      <c r="B94" s="38" t="s">
        <v>127</v>
      </c>
      <c r="C94" s="14"/>
      <c r="D94" s="15"/>
      <c r="E94" s="39"/>
      <c r="F94" s="12"/>
      <c r="G94" s="16" t="s">
        <v>44</v>
      </c>
      <c r="H94" s="16" t="s">
        <v>44</v>
      </c>
      <c r="I94" s="16" t="s">
        <v>44</v>
      </c>
      <c r="J94" s="16" t="s">
        <v>44</v>
      </c>
      <c r="K94" s="16">
        <f t="shared" si="30"/>
        <v>42235</v>
      </c>
      <c r="L94" s="16">
        <f t="shared" si="29"/>
        <v>42243</v>
      </c>
      <c r="M94" s="16">
        <f t="shared" si="29"/>
        <v>42243</v>
      </c>
      <c r="N94" s="16">
        <f t="shared" si="31"/>
        <v>42243</v>
      </c>
      <c r="O94" s="16">
        <f t="shared" si="32"/>
        <v>42244</v>
      </c>
      <c r="P94" s="16">
        <f t="shared" si="33"/>
        <v>42247</v>
      </c>
      <c r="Q94" s="16" t="s">
        <v>44</v>
      </c>
      <c r="R94" s="16" t="s">
        <v>44</v>
      </c>
      <c r="S94" s="16" t="s">
        <v>44</v>
      </c>
      <c r="T94" s="16" t="s">
        <v>44</v>
      </c>
      <c r="U94" s="16">
        <f t="shared" si="35"/>
        <v>42247</v>
      </c>
      <c r="V94" s="16">
        <f t="shared" si="35"/>
        <v>42251</v>
      </c>
      <c r="W94" s="16">
        <f t="shared" si="34"/>
        <v>42255</v>
      </c>
      <c r="X94" s="16">
        <v>42258</v>
      </c>
      <c r="Y94" s="40"/>
      <c r="Z94" s="40"/>
      <c r="AA94" s="41"/>
      <c r="AB94" s="860"/>
    </row>
    <row r="95" spans="1:28" x14ac:dyDescent="0.25">
      <c r="A95" s="12"/>
      <c r="B95" s="38" t="s">
        <v>128</v>
      </c>
      <c r="C95" s="14"/>
      <c r="D95" s="15"/>
      <c r="E95" s="39"/>
      <c r="F95" s="12"/>
      <c r="G95" s="16" t="s">
        <v>44</v>
      </c>
      <c r="H95" s="16" t="s">
        <v>44</v>
      </c>
      <c r="I95" s="16" t="s">
        <v>44</v>
      </c>
      <c r="J95" s="16" t="s">
        <v>44</v>
      </c>
      <c r="K95" s="16">
        <f t="shared" si="30"/>
        <v>42235</v>
      </c>
      <c r="L95" s="16">
        <f t="shared" si="29"/>
        <v>42243</v>
      </c>
      <c r="M95" s="16">
        <f t="shared" si="29"/>
        <v>42243</v>
      </c>
      <c r="N95" s="16">
        <f t="shared" si="31"/>
        <v>42243</v>
      </c>
      <c r="O95" s="16">
        <f t="shared" si="32"/>
        <v>42244</v>
      </c>
      <c r="P95" s="16">
        <f t="shared" si="33"/>
        <v>42247</v>
      </c>
      <c r="Q95" s="16" t="s">
        <v>44</v>
      </c>
      <c r="R95" s="16" t="s">
        <v>44</v>
      </c>
      <c r="S95" s="16" t="s">
        <v>44</v>
      </c>
      <c r="T95" s="16" t="s">
        <v>44</v>
      </c>
      <c r="U95" s="16">
        <f t="shared" si="35"/>
        <v>42247</v>
      </c>
      <c r="V95" s="16">
        <f t="shared" si="35"/>
        <v>42251</v>
      </c>
      <c r="W95" s="16">
        <f t="shared" si="34"/>
        <v>42255</v>
      </c>
      <c r="X95" s="16">
        <v>42258</v>
      </c>
      <c r="Y95" s="40"/>
      <c r="Z95" s="40"/>
      <c r="AA95" s="41"/>
      <c r="AB95" s="860"/>
    </row>
    <row r="96" spans="1:28" ht="22.5" x14ac:dyDescent="0.25">
      <c r="A96" s="12"/>
      <c r="B96" s="38" t="s">
        <v>129</v>
      </c>
      <c r="C96" s="14"/>
      <c r="D96" s="15"/>
      <c r="E96" s="39"/>
      <c r="F96" s="12"/>
      <c r="G96" s="16" t="s">
        <v>44</v>
      </c>
      <c r="H96" s="16" t="s">
        <v>44</v>
      </c>
      <c r="I96" s="16" t="s">
        <v>44</v>
      </c>
      <c r="J96" s="16" t="s">
        <v>44</v>
      </c>
      <c r="K96" s="16">
        <f t="shared" si="30"/>
        <v>42235</v>
      </c>
      <c r="L96" s="16">
        <f t="shared" si="29"/>
        <v>42243</v>
      </c>
      <c r="M96" s="16">
        <f t="shared" si="29"/>
        <v>42243</v>
      </c>
      <c r="N96" s="16">
        <f t="shared" si="31"/>
        <v>42243</v>
      </c>
      <c r="O96" s="16">
        <f t="shared" si="32"/>
        <v>42244</v>
      </c>
      <c r="P96" s="16">
        <f t="shared" si="33"/>
        <v>42247</v>
      </c>
      <c r="Q96" s="16" t="s">
        <v>44</v>
      </c>
      <c r="R96" s="16" t="s">
        <v>44</v>
      </c>
      <c r="S96" s="16" t="s">
        <v>44</v>
      </c>
      <c r="T96" s="16" t="s">
        <v>44</v>
      </c>
      <c r="U96" s="16">
        <f t="shared" si="35"/>
        <v>42247</v>
      </c>
      <c r="V96" s="16">
        <f t="shared" si="35"/>
        <v>42251</v>
      </c>
      <c r="W96" s="16">
        <f t="shared" si="34"/>
        <v>42255</v>
      </c>
      <c r="X96" s="16">
        <v>42258</v>
      </c>
      <c r="Y96" s="40"/>
      <c r="Z96" s="40"/>
      <c r="AA96" s="41"/>
      <c r="AB96" s="860"/>
    </row>
    <row r="97" spans="1:28" ht="22.5" x14ac:dyDescent="0.25">
      <c r="A97" s="12"/>
      <c r="B97" s="38" t="s">
        <v>130</v>
      </c>
      <c r="C97" s="14"/>
      <c r="D97" s="15"/>
      <c r="E97" s="39"/>
      <c r="F97" s="12"/>
      <c r="G97" s="16" t="s">
        <v>44</v>
      </c>
      <c r="H97" s="16" t="s">
        <v>44</v>
      </c>
      <c r="I97" s="16" t="s">
        <v>44</v>
      </c>
      <c r="J97" s="16" t="s">
        <v>44</v>
      </c>
      <c r="K97" s="16">
        <f t="shared" si="30"/>
        <v>42235</v>
      </c>
      <c r="L97" s="16">
        <f t="shared" si="29"/>
        <v>42243</v>
      </c>
      <c r="M97" s="16">
        <f t="shared" si="29"/>
        <v>42243</v>
      </c>
      <c r="N97" s="16">
        <f t="shared" si="31"/>
        <v>42243</v>
      </c>
      <c r="O97" s="16">
        <f t="shared" si="32"/>
        <v>42244</v>
      </c>
      <c r="P97" s="16">
        <f t="shared" si="33"/>
        <v>42247</v>
      </c>
      <c r="Q97" s="16" t="s">
        <v>44</v>
      </c>
      <c r="R97" s="16" t="s">
        <v>44</v>
      </c>
      <c r="S97" s="16" t="s">
        <v>44</v>
      </c>
      <c r="T97" s="16" t="s">
        <v>44</v>
      </c>
      <c r="U97" s="16">
        <f t="shared" si="35"/>
        <v>42247</v>
      </c>
      <c r="V97" s="16">
        <f t="shared" si="35"/>
        <v>42251</v>
      </c>
      <c r="W97" s="16">
        <f t="shared" si="34"/>
        <v>42255</v>
      </c>
      <c r="X97" s="16">
        <v>42258</v>
      </c>
      <c r="Y97" s="40"/>
      <c r="Z97" s="40"/>
      <c r="AA97" s="41"/>
      <c r="AB97" s="860"/>
    </row>
    <row r="98" spans="1:28" x14ac:dyDescent="0.25">
      <c r="A98" s="12"/>
      <c r="B98" s="38" t="s">
        <v>131</v>
      </c>
      <c r="C98" s="14"/>
      <c r="D98" s="15"/>
      <c r="E98" s="39"/>
      <c r="F98" s="12"/>
      <c r="G98" s="16" t="s">
        <v>44</v>
      </c>
      <c r="H98" s="16" t="s">
        <v>44</v>
      </c>
      <c r="I98" s="16" t="s">
        <v>44</v>
      </c>
      <c r="J98" s="16" t="s">
        <v>44</v>
      </c>
      <c r="K98" s="16">
        <f t="shared" si="30"/>
        <v>42235</v>
      </c>
      <c r="L98" s="16">
        <f t="shared" si="29"/>
        <v>42243</v>
      </c>
      <c r="M98" s="16">
        <f t="shared" si="29"/>
        <v>42243</v>
      </c>
      <c r="N98" s="16">
        <f t="shared" si="31"/>
        <v>42243</v>
      </c>
      <c r="O98" s="16">
        <f t="shared" si="32"/>
        <v>42244</v>
      </c>
      <c r="P98" s="16">
        <f t="shared" si="33"/>
        <v>42247</v>
      </c>
      <c r="Q98" s="16" t="s">
        <v>44</v>
      </c>
      <c r="R98" s="16" t="s">
        <v>44</v>
      </c>
      <c r="S98" s="16" t="s">
        <v>44</v>
      </c>
      <c r="T98" s="16" t="s">
        <v>44</v>
      </c>
      <c r="U98" s="16">
        <f t="shared" si="35"/>
        <v>42247</v>
      </c>
      <c r="V98" s="16">
        <f t="shared" si="35"/>
        <v>42251</v>
      </c>
      <c r="W98" s="16">
        <f t="shared" si="34"/>
        <v>42255</v>
      </c>
      <c r="X98" s="16">
        <v>42258</v>
      </c>
      <c r="Y98" s="40"/>
      <c r="Z98" s="40"/>
      <c r="AA98" s="41"/>
      <c r="AB98" s="860"/>
    </row>
    <row r="99" spans="1:28" x14ac:dyDescent="0.25">
      <c r="A99" s="12"/>
      <c r="B99" s="38" t="s">
        <v>132</v>
      </c>
      <c r="C99" s="14"/>
      <c r="D99" s="15"/>
      <c r="E99" s="39"/>
      <c r="F99" s="12"/>
      <c r="G99" s="16" t="s">
        <v>44</v>
      </c>
      <c r="H99" s="16" t="s">
        <v>44</v>
      </c>
      <c r="I99" s="16" t="s">
        <v>44</v>
      </c>
      <c r="J99" s="16" t="s">
        <v>44</v>
      </c>
      <c r="K99" s="16">
        <f t="shared" si="30"/>
        <v>42235</v>
      </c>
      <c r="L99" s="16">
        <f t="shared" si="29"/>
        <v>42243</v>
      </c>
      <c r="M99" s="16">
        <f t="shared" si="29"/>
        <v>42243</v>
      </c>
      <c r="N99" s="16">
        <f t="shared" si="31"/>
        <v>42243</v>
      </c>
      <c r="O99" s="16">
        <f t="shared" si="32"/>
        <v>42244</v>
      </c>
      <c r="P99" s="16">
        <f t="shared" si="33"/>
        <v>42247</v>
      </c>
      <c r="Q99" s="16" t="s">
        <v>44</v>
      </c>
      <c r="R99" s="16" t="s">
        <v>44</v>
      </c>
      <c r="S99" s="16" t="s">
        <v>44</v>
      </c>
      <c r="T99" s="16" t="s">
        <v>44</v>
      </c>
      <c r="U99" s="16">
        <f t="shared" si="35"/>
        <v>42247</v>
      </c>
      <c r="V99" s="16">
        <f t="shared" si="35"/>
        <v>42251</v>
      </c>
      <c r="W99" s="16">
        <f t="shared" si="34"/>
        <v>42255</v>
      </c>
      <c r="X99" s="16">
        <v>42258</v>
      </c>
      <c r="Y99" s="40"/>
      <c r="Z99" s="40"/>
      <c r="AA99" s="41"/>
      <c r="AB99" s="860"/>
    </row>
    <row r="100" spans="1:28" x14ac:dyDescent="0.25">
      <c r="A100" s="12"/>
      <c r="B100" s="38" t="s">
        <v>133</v>
      </c>
      <c r="C100" s="14"/>
      <c r="D100" s="15"/>
      <c r="E100" s="39"/>
      <c r="F100" s="12"/>
      <c r="G100" s="16" t="s">
        <v>44</v>
      </c>
      <c r="H100" s="16" t="s">
        <v>44</v>
      </c>
      <c r="I100" s="16" t="s">
        <v>44</v>
      </c>
      <c r="J100" s="16" t="s">
        <v>44</v>
      </c>
      <c r="K100" s="16">
        <f t="shared" si="30"/>
        <v>42235</v>
      </c>
      <c r="L100" s="16">
        <f t="shared" si="29"/>
        <v>42243</v>
      </c>
      <c r="M100" s="16">
        <f t="shared" si="29"/>
        <v>42243</v>
      </c>
      <c r="N100" s="16">
        <f t="shared" si="31"/>
        <v>42243</v>
      </c>
      <c r="O100" s="16">
        <f t="shared" si="32"/>
        <v>42244</v>
      </c>
      <c r="P100" s="16">
        <f t="shared" si="33"/>
        <v>42247</v>
      </c>
      <c r="Q100" s="16" t="s">
        <v>44</v>
      </c>
      <c r="R100" s="16" t="s">
        <v>44</v>
      </c>
      <c r="S100" s="16" t="s">
        <v>44</v>
      </c>
      <c r="T100" s="16" t="s">
        <v>44</v>
      </c>
      <c r="U100" s="16">
        <f t="shared" si="35"/>
        <v>42247</v>
      </c>
      <c r="V100" s="16">
        <f t="shared" si="35"/>
        <v>42251</v>
      </c>
      <c r="W100" s="16">
        <f t="shared" si="34"/>
        <v>42255</v>
      </c>
      <c r="X100" s="16">
        <v>42258</v>
      </c>
      <c r="Y100" s="40"/>
      <c r="Z100" s="40"/>
      <c r="AA100" s="41"/>
      <c r="AB100" s="860"/>
    </row>
    <row r="101" spans="1:28" x14ac:dyDescent="0.25">
      <c r="A101" s="12"/>
      <c r="B101" s="38" t="s">
        <v>134</v>
      </c>
      <c r="C101" s="14"/>
      <c r="D101" s="15"/>
      <c r="E101" s="39"/>
      <c r="F101" s="12"/>
      <c r="G101" s="16" t="s">
        <v>44</v>
      </c>
      <c r="H101" s="16" t="s">
        <v>44</v>
      </c>
      <c r="I101" s="16" t="s">
        <v>44</v>
      </c>
      <c r="J101" s="16" t="s">
        <v>44</v>
      </c>
      <c r="K101" s="16">
        <f t="shared" si="30"/>
        <v>42235</v>
      </c>
      <c r="L101" s="16">
        <f t="shared" si="29"/>
        <v>42243</v>
      </c>
      <c r="M101" s="16">
        <f t="shared" si="29"/>
        <v>42243</v>
      </c>
      <c r="N101" s="16">
        <f t="shared" si="31"/>
        <v>42243</v>
      </c>
      <c r="O101" s="16">
        <f t="shared" si="32"/>
        <v>42244</v>
      </c>
      <c r="P101" s="16">
        <f t="shared" si="33"/>
        <v>42247</v>
      </c>
      <c r="Q101" s="16" t="s">
        <v>44</v>
      </c>
      <c r="R101" s="16" t="s">
        <v>44</v>
      </c>
      <c r="S101" s="16" t="s">
        <v>44</v>
      </c>
      <c r="T101" s="16" t="s">
        <v>44</v>
      </c>
      <c r="U101" s="16">
        <f t="shared" si="35"/>
        <v>42247</v>
      </c>
      <c r="V101" s="16">
        <f t="shared" si="35"/>
        <v>42251</v>
      </c>
      <c r="W101" s="16">
        <f t="shared" si="34"/>
        <v>42255</v>
      </c>
      <c r="X101" s="16">
        <v>42258</v>
      </c>
      <c r="Y101" s="40"/>
      <c r="Z101" s="40"/>
      <c r="AA101" s="41"/>
      <c r="AB101" s="860"/>
    </row>
    <row r="102" spans="1:28" x14ac:dyDescent="0.25">
      <c r="A102" s="12"/>
      <c r="B102" s="38" t="s">
        <v>135</v>
      </c>
      <c r="C102" s="14"/>
      <c r="D102" s="15"/>
      <c r="E102" s="39"/>
      <c r="F102" s="12"/>
      <c r="G102" s="16" t="s">
        <v>44</v>
      </c>
      <c r="H102" s="16" t="s">
        <v>44</v>
      </c>
      <c r="I102" s="16" t="s">
        <v>44</v>
      </c>
      <c r="J102" s="16" t="s">
        <v>44</v>
      </c>
      <c r="K102" s="16">
        <f t="shared" si="30"/>
        <v>42235</v>
      </c>
      <c r="L102" s="16">
        <f t="shared" si="29"/>
        <v>42243</v>
      </c>
      <c r="M102" s="16">
        <f t="shared" si="29"/>
        <v>42243</v>
      </c>
      <c r="N102" s="16">
        <f t="shared" si="31"/>
        <v>42243</v>
      </c>
      <c r="O102" s="16">
        <f t="shared" si="32"/>
        <v>42244</v>
      </c>
      <c r="P102" s="16">
        <f t="shared" si="33"/>
        <v>42247</v>
      </c>
      <c r="Q102" s="16" t="s">
        <v>44</v>
      </c>
      <c r="R102" s="16" t="s">
        <v>44</v>
      </c>
      <c r="S102" s="16" t="s">
        <v>44</v>
      </c>
      <c r="T102" s="16" t="s">
        <v>44</v>
      </c>
      <c r="U102" s="16">
        <f t="shared" si="35"/>
        <v>42247</v>
      </c>
      <c r="V102" s="16">
        <f t="shared" si="35"/>
        <v>42251</v>
      </c>
      <c r="W102" s="16">
        <f t="shared" si="34"/>
        <v>42255</v>
      </c>
      <c r="X102" s="16">
        <v>42258</v>
      </c>
      <c r="Y102" s="40"/>
      <c r="Z102" s="40"/>
      <c r="AA102" s="41"/>
      <c r="AB102" s="860"/>
    </row>
    <row r="103" spans="1:28" x14ac:dyDescent="0.25">
      <c r="A103" s="12"/>
      <c r="B103" s="38" t="s">
        <v>136</v>
      </c>
      <c r="C103" s="14"/>
      <c r="D103" s="15"/>
      <c r="E103" s="39"/>
      <c r="F103" s="12"/>
      <c r="G103" s="16" t="s">
        <v>44</v>
      </c>
      <c r="H103" s="16" t="s">
        <v>44</v>
      </c>
      <c r="I103" s="16" t="s">
        <v>44</v>
      </c>
      <c r="J103" s="16" t="s">
        <v>44</v>
      </c>
      <c r="K103" s="16">
        <f t="shared" si="30"/>
        <v>42235</v>
      </c>
      <c r="L103" s="16">
        <f t="shared" ref="L103:M110" si="36">SUM(M103*1)</f>
        <v>42243</v>
      </c>
      <c r="M103" s="16">
        <f t="shared" si="36"/>
        <v>42243</v>
      </c>
      <c r="N103" s="16">
        <f t="shared" si="31"/>
        <v>42243</v>
      </c>
      <c r="O103" s="16">
        <f t="shared" si="32"/>
        <v>42244</v>
      </c>
      <c r="P103" s="16">
        <f t="shared" si="33"/>
        <v>42247</v>
      </c>
      <c r="Q103" s="16" t="s">
        <v>44</v>
      </c>
      <c r="R103" s="16" t="s">
        <v>44</v>
      </c>
      <c r="S103" s="16" t="s">
        <v>44</v>
      </c>
      <c r="T103" s="16" t="s">
        <v>44</v>
      </c>
      <c r="U103" s="16">
        <f t="shared" si="35"/>
        <v>42247</v>
      </c>
      <c r="V103" s="16">
        <f t="shared" si="35"/>
        <v>42251</v>
      </c>
      <c r="W103" s="16">
        <f t="shared" si="34"/>
        <v>42255</v>
      </c>
      <c r="X103" s="16">
        <v>42258</v>
      </c>
      <c r="Y103" s="40"/>
      <c r="Z103" s="40"/>
      <c r="AA103" s="41"/>
      <c r="AB103" s="860"/>
    </row>
    <row r="104" spans="1:28" x14ac:dyDescent="0.25">
      <c r="A104" s="12"/>
      <c r="B104" s="38" t="s">
        <v>137</v>
      </c>
      <c r="C104" s="14"/>
      <c r="D104" s="15"/>
      <c r="E104" s="39"/>
      <c r="F104" s="12"/>
      <c r="G104" s="16" t="s">
        <v>44</v>
      </c>
      <c r="H104" s="16" t="s">
        <v>44</v>
      </c>
      <c r="I104" s="16" t="s">
        <v>44</v>
      </c>
      <c r="J104" s="16" t="s">
        <v>44</v>
      </c>
      <c r="K104" s="16">
        <f t="shared" si="30"/>
        <v>42235</v>
      </c>
      <c r="L104" s="16">
        <f t="shared" si="36"/>
        <v>42243</v>
      </c>
      <c r="M104" s="16">
        <f t="shared" si="36"/>
        <v>42243</v>
      </c>
      <c r="N104" s="16">
        <f t="shared" si="31"/>
        <v>42243</v>
      </c>
      <c r="O104" s="16">
        <f t="shared" si="32"/>
        <v>42244</v>
      </c>
      <c r="P104" s="16">
        <f t="shared" si="33"/>
        <v>42247</v>
      </c>
      <c r="Q104" s="16" t="s">
        <v>44</v>
      </c>
      <c r="R104" s="16" t="s">
        <v>44</v>
      </c>
      <c r="S104" s="16" t="s">
        <v>44</v>
      </c>
      <c r="T104" s="16" t="s">
        <v>44</v>
      </c>
      <c r="U104" s="16">
        <f t="shared" si="35"/>
        <v>42247</v>
      </c>
      <c r="V104" s="16">
        <f t="shared" si="35"/>
        <v>42251</v>
      </c>
      <c r="W104" s="16">
        <f t="shared" si="34"/>
        <v>42255</v>
      </c>
      <c r="X104" s="16">
        <v>42258</v>
      </c>
      <c r="Y104" s="40"/>
      <c r="Z104" s="40"/>
      <c r="AA104" s="41"/>
      <c r="AB104" s="860"/>
    </row>
    <row r="105" spans="1:28" x14ac:dyDescent="0.25">
      <c r="A105" s="12"/>
      <c r="B105" s="38" t="s">
        <v>138</v>
      </c>
      <c r="C105" s="14"/>
      <c r="D105" s="15"/>
      <c r="E105" s="39"/>
      <c r="F105" s="12"/>
      <c r="G105" s="16" t="s">
        <v>44</v>
      </c>
      <c r="H105" s="16" t="s">
        <v>44</v>
      </c>
      <c r="I105" s="16" t="s">
        <v>44</v>
      </c>
      <c r="J105" s="16" t="s">
        <v>44</v>
      </c>
      <c r="K105" s="16">
        <f t="shared" si="30"/>
        <v>42235</v>
      </c>
      <c r="L105" s="16">
        <f t="shared" si="36"/>
        <v>42243</v>
      </c>
      <c r="M105" s="16">
        <f t="shared" si="36"/>
        <v>42243</v>
      </c>
      <c r="N105" s="16">
        <f t="shared" si="31"/>
        <v>42243</v>
      </c>
      <c r="O105" s="16">
        <f t="shared" si="32"/>
        <v>42244</v>
      </c>
      <c r="P105" s="16">
        <f t="shared" si="33"/>
        <v>42247</v>
      </c>
      <c r="Q105" s="16" t="s">
        <v>44</v>
      </c>
      <c r="R105" s="16" t="s">
        <v>44</v>
      </c>
      <c r="S105" s="16" t="s">
        <v>44</v>
      </c>
      <c r="T105" s="16" t="s">
        <v>44</v>
      </c>
      <c r="U105" s="16">
        <f t="shared" si="35"/>
        <v>42247</v>
      </c>
      <c r="V105" s="16">
        <f t="shared" si="35"/>
        <v>42251</v>
      </c>
      <c r="W105" s="16">
        <f t="shared" si="34"/>
        <v>42255</v>
      </c>
      <c r="X105" s="16">
        <v>42258</v>
      </c>
      <c r="Y105" s="40"/>
      <c r="Z105" s="40"/>
      <c r="AA105" s="41"/>
      <c r="AB105" s="860"/>
    </row>
    <row r="106" spans="1:28" x14ac:dyDescent="0.25">
      <c r="A106" s="12"/>
      <c r="B106" s="38" t="s">
        <v>139</v>
      </c>
      <c r="C106" s="14"/>
      <c r="D106" s="15"/>
      <c r="E106" s="39"/>
      <c r="F106" s="12"/>
      <c r="G106" s="16" t="s">
        <v>44</v>
      </c>
      <c r="H106" s="16" t="s">
        <v>44</v>
      </c>
      <c r="I106" s="16" t="s">
        <v>44</v>
      </c>
      <c r="J106" s="16" t="s">
        <v>44</v>
      </c>
      <c r="K106" s="16">
        <f t="shared" si="30"/>
        <v>42235</v>
      </c>
      <c r="L106" s="16">
        <f t="shared" si="36"/>
        <v>42243</v>
      </c>
      <c r="M106" s="16">
        <f t="shared" si="36"/>
        <v>42243</v>
      </c>
      <c r="N106" s="16">
        <f t="shared" si="31"/>
        <v>42243</v>
      </c>
      <c r="O106" s="16">
        <f t="shared" si="32"/>
        <v>42244</v>
      </c>
      <c r="P106" s="16">
        <f t="shared" si="33"/>
        <v>42247</v>
      </c>
      <c r="Q106" s="16" t="s">
        <v>44</v>
      </c>
      <c r="R106" s="16" t="s">
        <v>44</v>
      </c>
      <c r="S106" s="16" t="s">
        <v>44</v>
      </c>
      <c r="T106" s="16" t="s">
        <v>44</v>
      </c>
      <c r="U106" s="16">
        <f t="shared" si="35"/>
        <v>42247</v>
      </c>
      <c r="V106" s="16">
        <f t="shared" si="35"/>
        <v>42251</v>
      </c>
      <c r="W106" s="16">
        <f t="shared" si="34"/>
        <v>42255</v>
      </c>
      <c r="X106" s="16">
        <v>42258</v>
      </c>
      <c r="Y106" s="40"/>
      <c r="Z106" s="40"/>
      <c r="AA106" s="41"/>
      <c r="AB106" s="860"/>
    </row>
    <row r="107" spans="1:28" x14ac:dyDescent="0.25">
      <c r="A107" s="12"/>
      <c r="B107" s="38" t="s">
        <v>140</v>
      </c>
      <c r="C107" s="14"/>
      <c r="D107" s="15"/>
      <c r="E107" s="39"/>
      <c r="F107" s="12"/>
      <c r="G107" s="16" t="s">
        <v>44</v>
      </c>
      <c r="H107" s="16" t="s">
        <v>44</v>
      </c>
      <c r="I107" s="16" t="s">
        <v>44</v>
      </c>
      <c r="J107" s="16" t="s">
        <v>44</v>
      </c>
      <c r="K107" s="16">
        <f t="shared" si="30"/>
        <v>42235</v>
      </c>
      <c r="L107" s="16">
        <f t="shared" si="36"/>
        <v>42243</v>
      </c>
      <c r="M107" s="16">
        <f t="shared" si="36"/>
        <v>42243</v>
      </c>
      <c r="N107" s="16">
        <f t="shared" si="31"/>
        <v>42243</v>
      </c>
      <c r="O107" s="16">
        <f t="shared" si="32"/>
        <v>42244</v>
      </c>
      <c r="P107" s="16">
        <f t="shared" si="33"/>
        <v>42247</v>
      </c>
      <c r="Q107" s="16" t="s">
        <v>44</v>
      </c>
      <c r="R107" s="16" t="s">
        <v>44</v>
      </c>
      <c r="S107" s="16" t="s">
        <v>44</v>
      </c>
      <c r="T107" s="16" t="s">
        <v>44</v>
      </c>
      <c r="U107" s="16">
        <f t="shared" si="35"/>
        <v>42247</v>
      </c>
      <c r="V107" s="16">
        <f t="shared" si="35"/>
        <v>42251</v>
      </c>
      <c r="W107" s="16">
        <f t="shared" si="34"/>
        <v>42255</v>
      </c>
      <c r="X107" s="16">
        <v>42258</v>
      </c>
      <c r="Y107" s="40"/>
      <c r="Z107" s="40"/>
      <c r="AA107" s="41"/>
      <c r="AB107" s="860"/>
    </row>
    <row r="108" spans="1:28" x14ac:dyDescent="0.25">
      <c r="A108" s="12"/>
      <c r="B108" s="38" t="s">
        <v>141</v>
      </c>
      <c r="C108" s="14"/>
      <c r="D108" s="15"/>
      <c r="E108" s="39"/>
      <c r="F108" s="12"/>
      <c r="G108" s="16" t="s">
        <v>44</v>
      </c>
      <c r="H108" s="16" t="s">
        <v>44</v>
      </c>
      <c r="I108" s="16" t="s">
        <v>44</v>
      </c>
      <c r="J108" s="16" t="s">
        <v>44</v>
      </c>
      <c r="K108" s="16">
        <f t="shared" si="30"/>
        <v>42235</v>
      </c>
      <c r="L108" s="16">
        <f t="shared" si="36"/>
        <v>42243</v>
      </c>
      <c r="M108" s="16">
        <f t="shared" si="36"/>
        <v>42243</v>
      </c>
      <c r="N108" s="16">
        <f t="shared" si="31"/>
        <v>42243</v>
      </c>
      <c r="O108" s="16">
        <f t="shared" si="32"/>
        <v>42244</v>
      </c>
      <c r="P108" s="16">
        <f t="shared" si="33"/>
        <v>42247</v>
      </c>
      <c r="Q108" s="16" t="s">
        <v>44</v>
      </c>
      <c r="R108" s="16" t="s">
        <v>44</v>
      </c>
      <c r="S108" s="16" t="s">
        <v>44</v>
      </c>
      <c r="T108" s="16" t="s">
        <v>44</v>
      </c>
      <c r="U108" s="16">
        <f t="shared" si="35"/>
        <v>42247</v>
      </c>
      <c r="V108" s="16">
        <f t="shared" si="35"/>
        <v>42251</v>
      </c>
      <c r="W108" s="16">
        <f t="shared" si="34"/>
        <v>42255</v>
      </c>
      <c r="X108" s="16">
        <v>42258</v>
      </c>
      <c r="Y108" s="40"/>
      <c r="Z108" s="40"/>
      <c r="AA108" s="41"/>
      <c r="AB108" s="860"/>
    </row>
    <row r="109" spans="1:28" x14ac:dyDescent="0.25">
      <c r="A109" s="12"/>
      <c r="B109" s="38" t="s">
        <v>142</v>
      </c>
      <c r="C109" s="14"/>
      <c r="D109" s="15"/>
      <c r="E109" s="39"/>
      <c r="F109" s="12"/>
      <c r="G109" s="16" t="s">
        <v>44</v>
      </c>
      <c r="H109" s="16" t="s">
        <v>44</v>
      </c>
      <c r="I109" s="16" t="s">
        <v>44</v>
      </c>
      <c r="J109" s="16" t="s">
        <v>44</v>
      </c>
      <c r="K109" s="16">
        <f t="shared" si="30"/>
        <v>42235</v>
      </c>
      <c r="L109" s="16">
        <f t="shared" si="36"/>
        <v>42243</v>
      </c>
      <c r="M109" s="16">
        <f t="shared" si="36"/>
        <v>42243</v>
      </c>
      <c r="N109" s="16">
        <f t="shared" si="31"/>
        <v>42243</v>
      </c>
      <c r="O109" s="16">
        <f t="shared" si="32"/>
        <v>42244</v>
      </c>
      <c r="P109" s="16">
        <f t="shared" si="33"/>
        <v>42247</v>
      </c>
      <c r="Q109" s="16" t="s">
        <v>44</v>
      </c>
      <c r="R109" s="16" t="s">
        <v>44</v>
      </c>
      <c r="S109" s="16" t="s">
        <v>44</v>
      </c>
      <c r="T109" s="16" t="s">
        <v>44</v>
      </c>
      <c r="U109" s="16">
        <f t="shared" si="35"/>
        <v>42247</v>
      </c>
      <c r="V109" s="16">
        <f t="shared" si="35"/>
        <v>42251</v>
      </c>
      <c r="W109" s="16">
        <f t="shared" si="34"/>
        <v>42255</v>
      </c>
      <c r="X109" s="16">
        <v>42258</v>
      </c>
      <c r="Y109" s="40"/>
      <c r="Z109" s="40"/>
      <c r="AA109" s="41"/>
      <c r="AB109" s="860"/>
    </row>
    <row r="110" spans="1:28" ht="15.75" thickBot="1" x14ac:dyDescent="0.3">
      <c r="A110" s="12"/>
      <c r="B110" s="19" t="s">
        <v>143</v>
      </c>
      <c r="C110" s="14"/>
      <c r="D110" s="15"/>
      <c r="E110" s="39"/>
      <c r="F110" s="12"/>
      <c r="G110" s="16" t="s">
        <v>44</v>
      </c>
      <c r="H110" s="16" t="s">
        <v>44</v>
      </c>
      <c r="I110" s="16" t="s">
        <v>44</v>
      </c>
      <c r="J110" s="16" t="s">
        <v>44</v>
      </c>
      <c r="K110" s="16">
        <f t="shared" si="30"/>
        <v>42235</v>
      </c>
      <c r="L110" s="16">
        <f t="shared" si="36"/>
        <v>42243</v>
      </c>
      <c r="M110" s="16">
        <f t="shared" si="36"/>
        <v>42243</v>
      </c>
      <c r="N110" s="16">
        <f t="shared" si="31"/>
        <v>42243</v>
      </c>
      <c r="O110" s="16">
        <f t="shared" si="32"/>
        <v>42244</v>
      </c>
      <c r="P110" s="16">
        <f t="shared" si="33"/>
        <v>42247</v>
      </c>
      <c r="Q110" s="16" t="s">
        <v>44</v>
      </c>
      <c r="R110" s="16" t="s">
        <v>44</v>
      </c>
      <c r="S110" s="16" t="s">
        <v>44</v>
      </c>
      <c r="T110" s="16" t="s">
        <v>44</v>
      </c>
      <c r="U110" s="16">
        <f t="shared" si="35"/>
        <v>42247</v>
      </c>
      <c r="V110" s="16">
        <f t="shared" si="35"/>
        <v>42251</v>
      </c>
      <c r="W110" s="16">
        <f t="shared" si="34"/>
        <v>42255</v>
      </c>
      <c r="X110" s="16">
        <v>42258</v>
      </c>
      <c r="Y110" s="40"/>
      <c r="Z110" s="40"/>
      <c r="AA110" s="41"/>
      <c r="AB110" s="860"/>
    </row>
    <row r="111" spans="1:28" ht="30.75" thickBot="1" x14ac:dyDescent="0.3">
      <c r="A111" s="854"/>
      <c r="B111" s="848" t="s">
        <v>144</v>
      </c>
      <c r="C111" s="849" t="s">
        <v>93</v>
      </c>
      <c r="D111" s="215" t="s">
        <v>42</v>
      </c>
      <c r="E111" s="850" t="s">
        <v>145</v>
      </c>
      <c r="F111" s="851" t="s">
        <v>146</v>
      </c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 t="s">
        <v>44</v>
      </c>
      <c r="U111" s="218"/>
      <c r="V111" s="218"/>
      <c r="W111" s="218"/>
      <c r="X111" s="218"/>
      <c r="Y111" s="219"/>
      <c r="Z111" s="219"/>
      <c r="AA111" s="852"/>
      <c r="AB111" s="864">
        <v>15000</v>
      </c>
    </row>
    <row r="112" spans="1:28" x14ac:dyDescent="0.25">
      <c r="A112" s="12"/>
      <c r="B112" s="32" t="s">
        <v>147</v>
      </c>
      <c r="C112" s="14"/>
      <c r="D112" s="15"/>
      <c r="E112" s="39"/>
      <c r="F112" s="12"/>
      <c r="G112" s="16" t="s">
        <v>44</v>
      </c>
      <c r="H112" s="16" t="s">
        <v>44</v>
      </c>
      <c r="I112" s="16" t="s">
        <v>44</v>
      </c>
      <c r="J112" s="16" t="s">
        <v>44</v>
      </c>
      <c r="K112" s="16">
        <f t="shared" si="30"/>
        <v>42214</v>
      </c>
      <c r="L112" s="16">
        <f t="shared" ref="L112:M117" si="37">SUM(M112*1)</f>
        <v>42222</v>
      </c>
      <c r="M112" s="16">
        <f t="shared" si="37"/>
        <v>42222</v>
      </c>
      <c r="N112" s="16">
        <f t="shared" si="31"/>
        <v>42222</v>
      </c>
      <c r="O112" s="16">
        <f t="shared" si="32"/>
        <v>42223</v>
      </c>
      <c r="P112" s="16">
        <f t="shared" si="33"/>
        <v>42226</v>
      </c>
      <c r="Q112" s="16" t="s">
        <v>44</v>
      </c>
      <c r="R112" s="16" t="s">
        <v>44</v>
      </c>
      <c r="S112" s="16" t="s">
        <v>44</v>
      </c>
      <c r="T112" s="16" t="s">
        <v>44</v>
      </c>
      <c r="U112" s="16">
        <f t="shared" si="35"/>
        <v>42226</v>
      </c>
      <c r="V112" s="16">
        <f t="shared" si="35"/>
        <v>42230</v>
      </c>
      <c r="W112" s="16">
        <f t="shared" si="34"/>
        <v>42234</v>
      </c>
      <c r="X112" s="16">
        <v>42237</v>
      </c>
      <c r="Y112" s="40"/>
      <c r="Z112" s="40"/>
      <c r="AA112" s="41"/>
      <c r="AB112" s="860"/>
    </row>
    <row r="113" spans="1:28" x14ac:dyDescent="0.25">
      <c r="A113" s="12"/>
      <c r="B113" s="32" t="s">
        <v>148</v>
      </c>
      <c r="C113" s="14"/>
      <c r="D113" s="15"/>
      <c r="E113" s="39"/>
      <c r="F113" s="12"/>
      <c r="G113" s="16" t="s">
        <v>44</v>
      </c>
      <c r="H113" s="16" t="s">
        <v>44</v>
      </c>
      <c r="I113" s="16" t="s">
        <v>44</v>
      </c>
      <c r="J113" s="16" t="s">
        <v>44</v>
      </c>
      <c r="K113" s="16">
        <f t="shared" si="30"/>
        <v>42214</v>
      </c>
      <c r="L113" s="16">
        <f t="shared" si="37"/>
        <v>42222</v>
      </c>
      <c r="M113" s="16">
        <f t="shared" si="37"/>
        <v>42222</v>
      </c>
      <c r="N113" s="16">
        <f t="shared" si="31"/>
        <v>42222</v>
      </c>
      <c r="O113" s="16">
        <f t="shared" si="32"/>
        <v>42223</v>
      </c>
      <c r="P113" s="16">
        <f t="shared" si="33"/>
        <v>42226</v>
      </c>
      <c r="Q113" s="16" t="s">
        <v>44</v>
      </c>
      <c r="R113" s="16" t="s">
        <v>44</v>
      </c>
      <c r="S113" s="16" t="s">
        <v>44</v>
      </c>
      <c r="T113" s="16" t="s">
        <v>44</v>
      </c>
      <c r="U113" s="16">
        <f t="shared" si="35"/>
        <v>42226</v>
      </c>
      <c r="V113" s="16">
        <f t="shared" si="35"/>
        <v>42230</v>
      </c>
      <c r="W113" s="16">
        <f t="shared" si="34"/>
        <v>42234</v>
      </c>
      <c r="X113" s="16">
        <v>42237</v>
      </c>
      <c r="Y113" s="40"/>
      <c r="Z113" s="40"/>
      <c r="AA113" s="41"/>
      <c r="AB113" s="860"/>
    </row>
    <row r="114" spans="1:28" x14ac:dyDescent="0.25">
      <c r="A114" s="12"/>
      <c r="B114" s="32" t="s">
        <v>149</v>
      </c>
      <c r="C114" s="14"/>
      <c r="D114" s="15"/>
      <c r="E114" s="39"/>
      <c r="F114" s="12"/>
      <c r="G114" s="16" t="s">
        <v>44</v>
      </c>
      <c r="H114" s="16" t="s">
        <v>44</v>
      </c>
      <c r="I114" s="16" t="s">
        <v>44</v>
      </c>
      <c r="J114" s="16" t="s">
        <v>44</v>
      </c>
      <c r="K114" s="16">
        <f t="shared" si="30"/>
        <v>42214</v>
      </c>
      <c r="L114" s="16">
        <f t="shared" si="37"/>
        <v>42222</v>
      </c>
      <c r="M114" s="16">
        <f t="shared" si="37"/>
        <v>42222</v>
      </c>
      <c r="N114" s="16">
        <f t="shared" si="31"/>
        <v>42222</v>
      </c>
      <c r="O114" s="16">
        <f t="shared" si="32"/>
        <v>42223</v>
      </c>
      <c r="P114" s="16">
        <f t="shared" si="33"/>
        <v>42226</v>
      </c>
      <c r="Q114" s="16" t="s">
        <v>44</v>
      </c>
      <c r="R114" s="16" t="s">
        <v>44</v>
      </c>
      <c r="S114" s="16" t="s">
        <v>44</v>
      </c>
      <c r="T114" s="16" t="s">
        <v>44</v>
      </c>
      <c r="U114" s="16">
        <f t="shared" si="35"/>
        <v>42226</v>
      </c>
      <c r="V114" s="16">
        <f t="shared" si="35"/>
        <v>42230</v>
      </c>
      <c r="W114" s="16">
        <f t="shared" si="34"/>
        <v>42234</v>
      </c>
      <c r="X114" s="16">
        <v>42237</v>
      </c>
      <c r="Y114" s="40"/>
      <c r="Z114" s="40"/>
      <c r="AA114" s="41"/>
      <c r="AB114" s="860"/>
    </row>
    <row r="115" spans="1:28" x14ac:dyDescent="0.25">
      <c r="A115" s="12"/>
      <c r="B115" s="32" t="s">
        <v>150</v>
      </c>
      <c r="C115" s="14"/>
      <c r="D115" s="15"/>
      <c r="E115" s="39"/>
      <c r="F115" s="12"/>
      <c r="G115" s="16" t="s">
        <v>44</v>
      </c>
      <c r="H115" s="16" t="s">
        <v>44</v>
      </c>
      <c r="I115" s="16" t="s">
        <v>44</v>
      </c>
      <c r="J115" s="16" t="s">
        <v>44</v>
      </c>
      <c r="K115" s="16">
        <f t="shared" si="30"/>
        <v>42214</v>
      </c>
      <c r="L115" s="16">
        <f t="shared" si="37"/>
        <v>42222</v>
      </c>
      <c r="M115" s="16">
        <f t="shared" si="37"/>
        <v>42222</v>
      </c>
      <c r="N115" s="16">
        <f t="shared" si="31"/>
        <v>42222</v>
      </c>
      <c r="O115" s="16">
        <f t="shared" si="32"/>
        <v>42223</v>
      </c>
      <c r="P115" s="16">
        <f t="shared" si="33"/>
        <v>42226</v>
      </c>
      <c r="Q115" s="16" t="s">
        <v>44</v>
      </c>
      <c r="R115" s="16" t="s">
        <v>44</v>
      </c>
      <c r="S115" s="16" t="s">
        <v>44</v>
      </c>
      <c r="T115" s="16" t="s">
        <v>44</v>
      </c>
      <c r="U115" s="16">
        <f t="shared" si="35"/>
        <v>42226</v>
      </c>
      <c r="V115" s="16">
        <f t="shared" si="35"/>
        <v>42230</v>
      </c>
      <c r="W115" s="16">
        <f t="shared" si="34"/>
        <v>42234</v>
      </c>
      <c r="X115" s="16">
        <v>42237</v>
      </c>
      <c r="Y115" s="40"/>
      <c r="Z115" s="40"/>
      <c r="AA115" s="41"/>
      <c r="AB115" s="860"/>
    </row>
    <row r="116" spans="1:28" x14ac:dyDescent="0.25">
      <c r="A116" s="12"/>
      <c r="B116" s="38" t="s">
        <v>151</v>
      </c>
      <c r="C116" s="14"/>
      <c r="D116" s="15"/>
      <c r="E116" s="39"/>
      <c r="F116" s="12"/>
      <c r="G116" s="16" t="s">
        <v>44</v>
      </c>
      <c r="H116" s="16" t="s">
        <v>44</v>
      </c>
      <c r="I116" s="16" t="s">
        <v>44</v>
      </c>
      <c r="J116" s="16" t="s">
        <v>44</v>
      </c>
      <c r="K116" s="16">
        <f t="shared" si="30"/>
        <v>42214</v>
      </c>
      <c r="L116" s="16">
        <f t="shared" si="37"/>
        <v>42222</v>
      </c>
      <c r="M116" s="16">
        <f t="shared" si="37"/>
        <v>42222</v>
      </c>
      <c r="N116" s="16">
        <f t="shared" si="31"/>
        <v>42222</v>
      </c>
      <c r="O116" s="16">
        <f t="shared" si="32"/>
        <v>42223</v>
      </c>
      <c r="P116" s="16">
        <f t="shared" si="33"/>
        <v>42226</v>
      </c>
      <c r="Q116" s="16" t="s">
        <v>44</v>
      </c>
      <c r="R116" s="16" t="s">
        <v>44</v>
      </c>
      <c r="S116" s="16" t="s">
        <v>44</v>
      </c>
      <c r="T116" s="16" t="s">
        <v>44</v>
      </c>
      <c r="U116" s="16">
        <f t="shared" si="35"/>
        <v>42226</v>
      </c>
      <c r="V116" s="16">
        <f t="shared" si="35"/>
        <v>42230</v>
      </c>
      <c r="W116" s="16">
        <f t="shared" si="34"/>
        <v>42234</v>
      </c>
      <c r="X116" s="16">
        <v>42237</v>
      </c>
      <c r="Y116" s="40"/>
      <c r="Z116" s="40"/>
      <c r="AA116" s="41"/>
      <c r="AB116" s="860"/>
    </row>
    <row r="117" spans="1:28" ht="15.75" thickBot="1" x14ac:dyDescent="0.3">
      <c r="A117" s="12"/>
      <c r="B117" s="19" t="s">
        <v>152</v>
      </c>
      <c r="C117" s="14"/>
      <c r="D117" s="15"/>
      <c r="E117" s="39"/>
      <c r="F117" s="12"/>
      <c r="G117" s="16" t="s">
        <v>44</v>
      </c>
      <c r="H117" s="16" t="s">
        <v>44</v>
      </c>
      <c r="I117" s="16" t="s">
        <v>44</v>
      </c>
      <c r="J117" s="16" t="s">
        <v>44</v>
      </c>
      <c r="K117" s="16">
        <f t="shared" si="30"/>
        <v>42214</v>
      </c>
      <c r="L117" s="16">
        <f t="shared" si="37"/>
        <v>42222</v>
      </c>
      <c r="M117" s="16">
        <f t="shared" si="37"/>
        <v>42222</v>
      </c>
      <c r="N117" s="16">
        <f t="shared" si="31"/>
        <v>42222</v>
      </c>
      <c r="O117" s="16">
        <f t="shared" si="32"/>
        <v>42223</v>
      </c>
      <c r="P117" s="16">
        <f t="shared" si="33"/>
        <v>42226</v>
      </c>
      <c r="Q117" s="16" t="s">
        <v>44</v>
      </c>
      <c r="R117" s="16" t="s">
        <v>44</v>
      </c>
      <c r="S117" s="16" t="s">
        <v>44</v>
      </c>
      <c r="T117" s="16" t="s">
        <v>44</v>
      </c>
      <c r="U117" s="16">
        <f t="shared" si="35"/>
        <v>42226</v>
      </c>
      <c r="V117" s="16">
        <f t="shared" si="35"/>
        <v>42230</v>
      </c>
      <c r="W117" s="16">
        <f t="shared" si="34"/>
        <v>42234</v>
      </c>
      <c r="X117" s="16">
        <v>42237</v>
      </c>
      <c r="Y117" s="40"/>
      <c r="Z117" s="40"/>
      <c r="AA117" s="41"/>
      <c r="AB117" s="860"/>
    </row>
    <row r="118" spans="1:28" ht="30.75" thickBot="1" x14ac:dyDescent="0.3">
      <c r="A118" s="853"/>
      <c r="B118" s="848" t="s">
        <v>153</v>
      </c>
      <c r="C118" s="849" t="s">
        <v>93</v>
      </c>
      <c r="D118" s="215" t="s">
        <v>42</v>
      </c>
      <c r="E118" s="850" t="s">
        <v>154</v>
      </c>
      <c r="F118" s="851" t="s">
        <v>155</v>
      </c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9"/>
      <c r="Z118" s="219"/>
      <c r="AA118" s="852"/>
      <c r="AB118" s="864">
        <v>100000</v>
      </c>
    </row>
    <row r="119" spans="1:28" x14ac:dyDescent="0.25">
      <c r="A119" s="12"/>
      <c r="B119" s="32" t="s">
        <v>156</v>
      </c>
      <c r="C119" s="14"/>
      <c r="D119" s="15"/>
      <c r="E119" s="39"/>
      <c r="F119" s="12"/>
      <c r="G119" s="16" t="s">
        <v>44</v>
      </c>
      <c r="H119" s="16" t="s">
        <v>44</v>
      </c>
      <c r="I119" s="16" t="s">
        <v>44</v>
      </c>
      <c r="J119" s="16" t="s">
        <v>44</v>
      </c>
      <c r="K119" s="16">
        <f>SUM(L119-8)</f>
        <v>42071</v>
      </c>
      <c r="L119" s="16">
        <f t="shared" ref="L119:M134" si="38">SUM(M119*1)</f>
        <v>42079</v>
      </c>
      <c r="M119" s="16">
        <f t="shared" si="38"/>
        <v>42079</v>
      </c>
      <c r="N119" s="16">
        <f>SUM(O119-1)</f>
        <v>42079</v>
      </c>
      <c r="O119" s="16">
        <f>SUM(U119-3)</f>
        <v>42080</v>
      </c>
      <c r="P119" s="16">
        <f>SUM(U119*1)</f>
        <v>42083</v>
      </c>
      <c r="Q119" s="16" t="s">
        <v>44</v>
      </c>
      <c r="R119" s="16" t="s">
        <v>44</v>
      </c>
      <c r="S119" s="16" t="s">
        <v>44</v>
      </c>
      <c r="T119" s="16" t="s">
        <v>44</v>
      </c>
      <c r="U119" s="16">
        <f t="shared" ref="U119:V132" si="39">SUM(V119-4)</f>
        <v>42083</v>
      </c>
      <c r="V119" s="16">
        <f t="shared" si="39"/>
        <v>42087</v>
      </c>
      <c r="W119" s="16">
        <f>SUM(X119-3)</f>
        <v>42091</v>
      </c>
      <c r="X119" s="16">
        <v>42094</v>
      </c>
      <c r="Y119" s="40"/>
      <c r="Z119" s="40"/>
      <c r="AA119" s="41"/>
      <c r="AB119" s="860"/>
    </row>
    <row r="120" spans="1:28" x14ac:dyDescent="0.25">
      <c r="A120" s="12"/>
      <c r="B120" s="38" t="s">
        <v>157</v>
      </c>
      <c r="C120" s="14"/>
      <c r="D120" s="15"/>
      <c r="E120" s="39"/>
      <c r="F120" s="12"/>
      <c r="G120" s="16" t="s">
        <v>44</v>
      </c>
      <c r="H120" s="16" t="s">
        <v>44</v>
      </c>
      <c r="I120" s="16" t="s">
        <v>44</v>
      </c>
      <c r="J120" s="16" t="s">
        <v>44</v>
      </c>
      <c r="K120" s="16">
        <f>SUM(L120-8)</f>
        <v>42071</v>
      </c>
      <c r="L120" s="16">
        <f t="shared" si="38"/>
        <v>42079</v>
      </c>
      <c r="M120" s="16">
        <f t="shared" si="38"/>
        <v>42079</v>
      </c>
      <c r="N120" s="16">
        <f>SUM(O120-1)</f>
        <v>42079</v>
      </c>
      <c r="O120" s="16">
        <f>SUM(U120-3)</f>
        <v>42080</v>
      </c>
      <c r="P120" s="16">
        <f>SUM(U120*1)</f>
        <v>42083</v>
      </c>
      <c r="Q120" s="16" t="s">
        <v>44</v>
      </c>
      <c r="R120" s="16" t="s">
        <v>44</v>
      </c>
      <c r="S120" s="16" t="s">
        <v>44</v>
      </c>
      <c r="T120" s="16" t="s">
        <v>44</v>
      </c>
      <c r="U120" s="16">
        <f t="shared" si="39"/>
        <v>42083</v>
      </c>
      <c r="V120" s="16">
        <f t="shared" si="39"/>
        <v>42087</v>
      </c>
      <c r="W120" s="16">
        <f>SUM(X120-3)</f>
        <v>42091</v>
      </c>
      <c r="X120" s="16">
        <v>42094</v>
      </c>
      <c r="Y120" s="40"/>
      <c r="Z120" s="40"/>
      <c r="AA120" s="41"/>
      <c r="AB120" s="860"/>
    </row>
    <row r="121" spans="1:28" x14ac:dyDescent="0.25">
      <c r="A121" s="12"/>
      <c r="B121" s="32" t="s">
        <v>158</v>
      </c>
      <c r="C121" s="14"/>
      <c r="D121" s="15"/>
      <c r="E121" s="39"/>
      <c r="F121" s="12"/>
      <c r="G121" s="16" t="s">
        <v>44</v>
      </c>
      <c r="H121" s="16" t="s">
        <v>44</v>
      </c>
      <c r="I121" s="16" t="s">
        <v>44</v>
      </c>
      <c r="J121" s="16" t="s">
        <v>44</v>
      </c>
      <c r="K121" s="16">
        <f>SUM(L121-8)</f>
        <v>42130</v>
      </c>
      <c r="L121" s="16">
        <f t="shared" si="38"/>
        <v>42138</v>
      </c>
      <c r="M121" s="16">
        <f t="shared" si="38"/>
        <v>42138</v>
      </c>
      <c r="N121" s="16">
        <f>SUM(O121-1)</f>
        <v>42138</v>
      </c>
      <c r="O121" s="16">
        <f>SUM(U121-3)</f>
        <v>42139</v>
      </c>
      <c r="P121" s="16">
        <f>SUM(U121*1)</f>
        <v>42142</v>
      </c>
      <c r="Q121" s="16" t="s">
        <v>44</v>
      </c>
      <c r="R121" s="16" t="s">
        <v>44</v>
      </c>
      <c r="S121" s="16" t="s">
        <v>44</v>
      </c>
      <c r="T121" s="16" t="s">
        <v>44</v>
      </c>
      <c r="U121" s="16">
        <f t="shared" si="39"/>
        <v>42142</v>
      </c>
      <c r="V121" s="16">
        <f t="shared" si="39"/>
        <v>42146</v>
      </c>
      <c r="W121" s="16">
        <f>SUM(X121-3)</f>
        <v>42150</v>
      </c>
      <c r="X121" s="16">
        <v>42153</v>
      </c>
      <c r="Y121" s="40"/>
      <c r="Z121" s="40"/>
      <c r="AA121" s="41"/>
      <c r="AB121" s="860"/>
    </row>
    <row r="122" spans="1:28" x14ac:dyDescent="0.25">
      <c r="A122" s="12"/>
      <c r="B122" s="32" t="s">
        <v>159</v>
      </c>
      <c r="C122" s="14"/>
      <c r="D122" s="15"/>
      <c r="E122" s="39"/>
      <c r="F122" s="12"/>
      <c r="G122" s="16" t="s">
        <v>44</v>
      </c>
      <c r="H122" s="16" t="s">
        <v>44</v>
      </c>
      <c r="I122" s="16" t="s">
        <v>44</v>
      </c>
      <c r="J122" s="16" t="s">
        <v>44</v>
      </c>
      <c r="K122" s="16">
        <f t="shared" ref="K122:K132" si="40">SUM(L122-8)</f>
        <v>42130</v>
      </c>
      <c r="L122" s="16">
        <f t="shared" si="38"/>
        <v>42138</v>
      </c>
      <c r="M122" s="16">
        <f t="shared" si="38"/>
        <v>42138</v>
      </c>
      <c r="N122" s="16">
        <f t="shared" ref="N122:N132" si="41">SUM(O122-1)</f>
        <v>42138</v>
      </c>
      <c r="O122" s="16">
        <f t="shared" ref="O122:O132" si="42">SUM(U122-3)</f>
        <v>42139</v>
      </c>
      <c r="P122" s="16">
        <f t="shared" ref="P122:P132" si="43">SUM(U122*1)</f>
        <v>42142</v>
      </c>
      <c r="Q122" s="16" t="s">
        <v>44</v>
      </c>
      <c r="R122" s="16" t="s">
        <v>44</v>
      </c>
      <c r="S122" s="16" t="s">
        <v>44</v>
      </c>
      <c r="T122" s="16" t="s">
        <v>44</v>
      </c>
      <c r="U122" s="16">
        <f t="shared" si="39"/>
        <v>42142</v>
      </c>
      <c r="V122" s="16">
        <f t="shared" si="39"/>
        <v>42146</v>
      </c>
      <c r="W122" s="16">
        <f t="shared" ref="W122:W132" si="44">SUM(X122-3)</f>
        <v>42150</v>
      </c>
      <c r="X122" s="16">
        <v>42153</v>
      </c>
      <c r="Y122" s="40"/>
      <c r="Z122" s="40"/>
      <c r="AA122" s="41"/>
      <c r="AB122" s="860"/>
    </row>
    <row r="123" spans="1:28" x14ac:dyDescent="0.25">
      <c r="A123" s="12"/>
      <c r="B123" s="32" t="s">
        <v>160</v>
      </c>
      <c r="C123" s="14"/>
      <c r="D123" s="15"/>
      <c r="E123" s="39"/>
      <c r="F123" s="12"/>
      <c r="G123" s="16" t="s">
        <v>44</v>
      </c>
      <c r="H123" s="16" t="s">
        <v>44</v>
      </c>
      <c r="I123" s="16" t="s">
        <v>44</v>
      </c>
      <c r="J123" s="16" t="s">
        <v>44</v>
      </c>
      <c r="K123" s="16">
        <f t="shared" si="40"/>
        <v>42130</v>
      </c>
      <c r="L123" s="16">
        <f t="shared" si="38"/>
        <v>42138</v>
      </c>
      <c r="M123" s="16">
        <f t="shared" si="38"/>
        <v>42138</v>
      </c>
      <c r="N123" s="16">
        <f t="shared" si="41"/>
        <v>42138</v>
      </c>
      <c r="O123" s="16">
        <f t="shared" si="42"/>
        <v>42139</v>
      </c>
      <c r="P123" s="16">
        <f t="shared" si="43"/>
        <v>42142</v>
      </c>
      <c r="Q123" s="16" t="s">
        <v>44</v>
      </c>
      <c r="R123" s="16" t="s">
        <v>44</v>
      </c>
      <c r="S123" s="16" t="s">
        <v>44</v>
      </c>
      <c r="T123" s="16" t="s">
        <v>44</v>
      </c>
      <c r="U123" s="16">
        <f t="shared" si="39"/>
        <v>42142</v>
      </c>
      <c r="V123" s="16">
        <f t="shared" si="39"/>
        <v>42146</v>
      </c>
      <c r="W123" s="16">
        <f t="shared" si="44"/>
        <v>42150</v>
      </c>
      <c r="X123" s="16">
        <v>42153</v>
      </c>
      <c r="Y123" s="40"/>
      <c r="Z123" s="40"/>
      <c r="AA123" s="41"/>
      <c r="AB123" s="860"/>
    </row>
    <row r="124" spans="1:28" x14ac:dyDescent="0.25">
      <c r="A124" s="12"/>
      <c r="B124" s="32" t="s">
        <v>161</v>
      </c>
      <c r="C124" s="14"/>
      <c r="D124" s="15"/>
      <c r="E124" s="39"/>
      <c r="F124" s="12"/>
      <c r="G124" s="16" t="s">
        <v>44</v>
      </c>
      <c r="H124" s="16" t="s">
        <v>44</v>
      </c>
      <c r="I124" s="16" t="s">
        <v>44</v>
      </c>
      <c r="J124" s="16" t="s">
        <v>44</v>
      </c>
      <c r="K124" s="16">
        <f t="shared" si="40"/>
        <v>42101</v>
      </c>
      <c r="L124" s="16">
        <f t="shared" si="38"/>
        <v>42109</v>
      </c>
      <c r="M124" s="16">
        <f t="shared" si="38"/>
        <v>42109</v>
      </c>
      <c r="N124" s="16">
        <f t="shared" si="41"/>
        <v>42109</v>
      </c>
      <c r="O124" s="16">
        <f t="shared" si="42"/>
        <v>42110</v>
      </c>
      <c r="P124" s="16">
        <f t="shared" si="43"/>
        <v>42113</v>
      </c>
      <c r="Q124" s="16" t="s">
        <v>44</v>
      </c>
      <c r="R124" s="16" t="s">
        <v>44</v>
      </c>
      <c r="S124" s="16" t="s">
        <v>44</v>
      </c>
      <c r="T124" s="16" t="s">
        <v>44</v>
      </c>
      <c r="U124" s="16">
        <f t="shared" si="39"/>
        <v>42113</v>
      </c>
      <c r="V124" s="16">
        <f t="shared" si="39"/>
        <v>42117</v>
      </c>
      <c r="W124" s="16">
        <f t="shared" si="44"/>
        <v>42121</v>
      </c>
      <c r="X124" s="16">
        <v>42124</v>
      </c>
      <c r="Y124" s="40"/>
      <c r="Z124" s="40"/>
      <c r="AA124" s="41"/>
      <c r="AB124" s="860"/>
    </row>
    <row r="125" spans="1:28" x14ac:dyDescent="0.25">
      <c r="A125" s="12"/>
      <c r="B125" s="32" t="s">
        <v>162</v>
      </c>
      <c r="C125" s="14"/>
      <c r="D125" s="15"/>
      <c r="E125" s="39"/>
      <c r="F125" s="12"/>
      <c r="G125" s="16" t="s">
        <v>44</v>
      </c>
      <c r="H125" s="16" t="s">
        <v>44</v>
      </c>
      <c r="I125" s="16" t="s">
        <v>44</v>
      </c>
      <c r="J125" s="16" t="s">
        <v>44</v>
      </c>
      <c r="K125" s="16">
        <f t="shared" si="40"/>
        <v>42101</v>
      </c>
      <c r="L125" s="16">
        <f t="shared" si="38"/>
        <v>42109</v>
      </c>
      <c r="M125" s="16">
        <f t="shared" si="38"/>
        <v>42109</v>
      </c>
      <c r="N125" s="16">
        <f t="shared" si="41"/>
        <v>42109</v>
      </c>
      <c r="O125" s="16">
        <f t="shared" si="42"/>
        <v>42110</v>
      </c>
      <c r="P125" s="16">
        <f t="shared" si="43"/>
        <v>42113</v>
      </c>
      <c r="Q125" s="16" t="s">
        <v>44</v>
      </c>
      <c r="R125" s="16" t="s">
        <v>44</v>
      </c>
      <c r="S125" s="16" t="s">
        <v>44</v>
      </c>
      <c r="T125" s="16" t="s">
        <v>44</v>
      </c>
      <c r="U125" s="16">
        <f t="shared" si="39"/>
        <v>42113</v>
      </c>
      <c r="V125" s="16">
        <f t="shared" si="39"/>
        <v>42117</v>
      </c>
      <c r="W125" s="16">
        <f t="shared" si="44"/>
        <v>42121</v>
      </c>
      <c r="X125" s="16">
        <v>42124</v>
      </c>
      <c r="Y125" s="40"/>
      <c r="Z125" s="40"/>
      <c r="AA125" s="41"/>
      <c r="AB125" s="860"/>
    </row>
    <row r="126" spans="1:28" x14ac:dyDescent="0.25">
      <c r="A126" s="12"/>
      <c r="B126" s="32" t="s">
        <v>163</v>
      </c>
      <c r="C126" s="14"/>
      <c r="D126" s="15"/>
      <c r="E126" s="39"/>
      <c r="F126" s="12"/>
      <c r="G126" s="16" t="s">
        <v>44</v>
      </c>
      <c r="H126" s="16" t="s">
        <v>44</v>
      </c>
      <c r="I126" s="16" t="s">
        <v>44</v>
      </c>
      <c r="J126" s="16" t="s">
        <v>44</v>
      </c>
      <c r="K126" s="16">
        <f t="shared" si="40"/>
        <v>42101</v>
      </c>
      <c r="L126" s="16">
        <f t="shared" si="38"/>
        <v>42109</v>
      </c>
      <c r="M126" s="16">
        <f t="shared" si="38"/>
        <v>42109</v>
      </c>
      <c r="N126" s="16">
        <f t="shared" si="41"/>
        <v>42109</v>
      </c>
      <c r="O126" s="16">
        <f t="shared" si="42"/>
        <v>42110</v>
      </c>
      <c r="P126" s="16">
        <f t="shared" si="43"/>
        <v>42113</v>
      </c>
      <c r="Q126" s="16" t="s">
        <v>44</v>
      </c>
      <c r="R126" s="16" t="s">
        <v>44</v>
      </c>
      <c r="S126" s="16" t="s">
        <v>44</v>
      </c>
      <c r="T126" s="16" t="s">
        <v>44</v>
      </c>
      <c r="U126" s="16">
        <f t="shared" si="39"/>
        <v>42113</v>
      </c>
      <c r="V126" s="16">
        <f t="shared" si="39"/>
        <v>42117</v>
      </c>
      <c r="W126" s="16">
        <f t="shared" si="44"/>
        <v>42121</v>
      </c>
      <c r="X126" s="16">
        <v>42124</v>
      </c>
      <c r="Y126" s="40"/>
      <c r="Z126" s="40"/>
      <c r="AA126" s="41"/>
      <c r="AB126" s="860"/>
    </row>
    <row r="127" spans="1:28" x14ac:dyDescent="0.25">
      <c r="A127" s="12"/>
      <c r="B127" s="32" t="s">
        <v>164</v>
      </c>
      <c r="C127" s="14"/>
      <c r="D127" s="15"/>
      <c r="E127" s="39"/>
      <c r="F127" s="12"/>
      <c r="G127" s="16"/>
      <c r="H127" s="16"/>
      <c r="I127" s="16"/>
      <c r="J127" s="16" t="s">
        <v>44</v>
      </c>
      <c r="K127" s="16">
        <f t="shared" si="40"/>
        <v>42101</v>
      </c>
      <c r="L127" s="16">
        <f t="shared" si="38"/>
        <v>42109</v>
      </c>
      <c r="M127" s="16">
        <f t="shared" si="38"/>
        <v>42109</v>
      </c>
      <c r="N127" s="16">
        <f t="shared" si="41"/>
        <v>42109</v>
      </c>
      <c r="O127" s="16">
        <f t="shared" si="42"/>
        <v>42110</v>
      </c>
      <c r="P127" s="16">
        <f t="shared" si="43"/>
        <v>42113</v>
      </c>
      <c r="Q127" s="16" t="s">
        <v>44</v>
      </c>
      <c r="R127" s="16" t="s">
        <v>44</v>
      </c>
      <c r="S127" s="16" t="s">
        <v>44</v>
      </c>
      <c r="T127" s="16" t="s">
        <v>44</v>
      </c>
      <c r="U127" s="16">
        <f t="shared" si="39"/>
        <v>42113</v>
      </c>
      <c r="V127" s="16">
        <f t="shared" si="39"/>
        <v>42117</v>
      </c>
      <c r="W127" s="16">
        <f t="shared" si="44"/>
        <v>42121</v>
      </c>
      <c r="X127" s="16">
        <v>42124</v>
      </c>
      <c r="Y127" s="40"/>
      <c r="Z127" s="40"/>
      <c r="AA127" s="41"/>
      <c r="AB127" s="860"/>
    </row>
    <row r="128" spans="1:28" x14ac:dyDescent="0.25">
      <c r="A128" s="12"/>
      <c r="B128" s="32" t="s">
        <v>165</v>
      </c>
      <c r="C128" s="14"/>
      <c r="D128" s="15"/>
      <c r="E128" s="39"/>
      <c r="F128" s="12"/>
      <c r="G128" s="16" t="s">
        <v>44</v>
      </c>
      <c r="H128" s="16" t="s">
        <v>44</v>
      </c>
      <c r="I128" s="16" t="s">
        <v>44</v>
      </c>
      <c r="J128" s="16" t="s">
        <v>44</v>
      </c>
      <c r="K128" s="16">
        <f t="shared" si="40"/>
        <v>42101</v>
      </c>
      <c r="L128" s="16">
        <f t="shared" si="38"/>
        <v>42109</v>
      </c>
      <c r="M128" s="16">
        <f t="shared" si="38"/>
        <v>42109</v>
      </c>
      <c r="N128" s="16">
        <f t="shared" si="41"/>
        <v>42109</v>
      </c>
      <c r="O128" s="16">
        <f t="shared" si="42"/>
        <v>42110</v>
      </c>
      <c r="P128" s="16">
        <f t="shared" si="43"/>
        <v>42113</v>
      </c>
      <c r="Q128" s="16" t="s">
        <v>44</v>
      </c>
      <c r="R128" s="16" t="s">
        <v>44</v>
      </c>
      <c r="S128" s="16" t="s">
        <v>44</v>
      </c>
      <c r="T128" s="16" t="s">
        <v>44</v>
      </c>
      <c r="U128" s="16">
        <f t="shared" si="39"/>
        <v>42113</v>
      </c>
      <c r="V128" s="16">
        <f t="shared" si="39"/>
        <v>42117</v>
      </c>
      <c r="W128" s="16">
        <f t="shared" si="44"/>
        <v>42121</v>
      </c>
      <c r="X128" s="16">
        <v>42124</v>
      </c>
      <c r="Y128" s="40"/>
      <c r="Z128" s="40"/>
      <c r="AA128" s="41"/>
      <c r="AB128" s="860"/>
    </row>
    <row r="129" spans="1:28" x14ac:dyDescent="0.25">
      <c r="A129" s="12"/>
      <c r="B129" s="32" t="s">
        <v>166</v>
      </c>
      <c r="C129" s="14"/>
      <c r="D129" s="15"/>
      <c r="E129" s="39"/>
      <c r="F129" s="12"/>
      <c r="G129" s="16" t="s">
        <v>44</v>
      </c>
      <c r="H129" s="16" t="s">
        <v>44</v>
      </c>
      <c r="I129" s="16" t="s">
        <v>44</v>
      </c>
      <c r="J129" s="16" t="s">
        <v>44</v>
      </c>
      <c r="K129" s="16">
        <f>SUM(L129-8)</f>
        <v>42283</v>
      </c>
      <c r="L129" s="16">
        <f>SUM(M129*1)</f>
        <v>42291</v>
      </c>
      <c r="M129" s="16">
        <f>SUM(N129*1)</f>
        <v>42291</v>
      </c>
      <c r="N129" s="16">
        <f>SUM(O129-1)</f>
        <v>42291</v>
      </c>
      <c r="O129" s="16">
        <f>SUM(U129-3)</f>
        <v>42292</v>
      </c>
      <c r="P129" s="16">
        <f>SUM(U129*1)</f>
        <v>42295</v>
      </c>
      <c r="Q129" s="16" t="s">
        <v>44</v>
      </c>
      <c r="R129" s="16" t="s">
        <v>44</v>
      </c>
      <c r="S129" s="16" t="s">
        <v>44</v>
      </c>
      <c r="T129" s="16" t="s">
        <v>44</v>
      </c>
      <c r="U129" s="16">
        <f>SUM(V129-4)</f>
        <v>42295</v>
      </c>
      <c r="V129" s="16">
        <f>SUM(W129-4)</f>
        <v>42299</v>
      </c>
      <c r="W129" s="16">
        <f>SUM(X129-3)</f>
        <v>42303</v>
      </c>
      <c r="X129" s="16">
        <v>42306</v>
      </c>
      <c r="Y129" s="40"/>
      <c r="Z129" s="40"/>
      <c r="AA129" s="41"/>
      <c r="AB129" s="860"/>
    </row>
    <row r="130" spans="1:28" x14ac:dyDescent="0.25">
      <c r="A130" s="12"/>
      <c r="B130" s="32" t="s">
        <v>167</v>
      </c>
      <c r="C130" s="14"/>
      <c r="D130" s="15"/>
      <c r="E130" s="39"/>
      <c r="F130" s="12"/>
      <c r="G130" s="16" t="s">
        <v>44</v>
      </c>
      <c r="H130" s="16" t="s">
        <v>44</v>
      </c>
      <c r="I130" s="16" t="s">
        <v>44</v>
      </c>
      <c r="J130" s="16" t="s">
        <v>44</v>
      </c>
      <c r="K130" s="16">
        <f t="shared" si="40"/>
        <v>42158</v>
      </c>
      <c r="L130" s="16">
        <f t="shared" si="38"/>
        <v>42166</v>
      </c>
      <c r="M130" s="16">
        <f t="shared" si="38"/>
        <v>42166</v>
      </c>
      <c r="N130" s="16">
        <f t="shared" si="41"/>
        <v>42166</v>
      </c>
      <c r="O130" s="16">
        <f t="shared" si="42"/>
        <v>42167</v>
      </c>
      <c r="P130" s="16">
        <f t="shared" si="43"/>
        <v>42170</v>
      </c>
      <c r="Q130" s="16" t="s">
        <v>44</v>
      </c>
      <c r="R130" s="16" t="s">
        <v>44</v>
      </c>
      <c r="S130" s="16" t="s">
        <v>44</v>
      </c>
      <c r="T130" s="16" t="s">
        <v>44</v>
      </c>
      <c r="U130" s="16">
        <f t="shared" si="39"/>
        <v>42170</v>
      </c>
      <c r="V130" s="16">
        <f t="shared" si="39"/>
        <v>42174</v>
      </c>
      <c r="W130" s="16">
        <f t="shared" si="44"/>
        <v>42178</v>
      </c>
      <c r="X130" s="16">
        <v>42181</v>
      </c>
      <c r="Y130" s="40"/>
      <c r="Z130" s="40"/>
      <c r="AA130" s="41"/>
      <c r="AB130" s="860"/>
    </row>
    <row r="131" spans="1:28" x14ac:dyDescent="0.25">
      <c r="A131" s="12"/>
      <c r="B131" s="32" t="s">
        <v>168</v>
      </c>
      <c r="C131" s="14"/>
      <c r="D131" s="15"/>
      <c r="E131" s="39"/>
      <c r="F131" s="12"/>
      <c r="G131" s="16" t="s">
        <v>44</v>
      </c>
      <c r="H131" s="16" t="s">
        <v>44</v>
      </c>
      <c r="I131" s="16" t="s">
        <v>44</v>
      </c>
      <c r="J131" s="16" t="s">
        <v>44</v>
      </c>
      <c r="K131" s="16">
        <f t="shared" si="40"/>
        <v>42158</v>
      </c>
      <c r="L131" s="16">
        <f t="shared" si="38"/>
        <v>42166</v>
      </c>
      <c r="M131" s="16">
        <f t="shared" si="38"/>
        <v>42166</v>
      </c>
      <c r="N131" s="16">
        <f t="shared" si="41"/>
        <v>42166</v>
      </c>
      <c r="O131" s="16">
        <f t="shared" si="42"/>
        <v>42167</v>
      </c>
      <c r="P131" s="16">
        <f t="shared" si="43"/>
        <v>42170</v>
      </c>
      <c r="Q131" s="16" t="s">
        <v>44</v>
      </c>
      <c r="R131" s="16" t="s">
        <v>44</v>
      </c>
      <c r="S131" s="16" t="s">
        <v>44</v>
      </c>
      <c r="T131" s="16" t="s">
        <v>44</v>
      </c>
      <c r="U131" s="16">
        <f t="shared" si="39"/>
        <v>42170</v>
      </c>
      <c r="V131" s="16">
        <f t="shared" si="39"/>
        <v>42174</v>
      </c>
      <c r="W131" s="16">
        <f t="shared" si="44"/>
        <v>42178</v>
      </c>
      <c r="X131" s="16">
        <v>42181</v>
      </c>
      <c r="Y131" s="40"/>
      <c r="Z131" s="40"/>
      <c r="AA131" s="41"/>
      <c r="AB131" s="860"/>
    </row>
    <row r="132" spans="1:28" x14ac:dyDescent="0.25">
      <c r="A132" s="12"/>
      <c r="B132" s="32" t="s">
        <v>169</v>
      </c>
      <c r="C132" s="14"/>
      <c r="D132" s="15"/>
      <c r="E132" s="39"/>
      <c r="F132" s="12"/>
      <c r="G132" s="16" t="s">
        <v>44</v>
      </c>
      <c r="H132" s="16" t="s">
        <v>44</v>
      </c>
      <c r="I132" s="16" t="s">
        <v>44</v>
      </c>
      <c r="J132" s="16" t="s">
        <v>44</v>
      </c>
      <c r="K132" s="16">
        <f t="shared" si="40"/>
        <v>42161</v>
      </c>
      <c r="L132" s="16">
        <f t="shared" si="38"/>
        <v>42169</v>
      </c>
      <c r="M132" s="16">
        <f t="shared" si="38"/>
        <v>42169</v>
      </c>
      <c r="N132" s="16">
        <f t="shared" si="41"/>
        <v>42169</v>
      </c>
      <c r="O132" s="16">
        <f t="shared" si="42"/>
        <v>42170</v>
      </c>
      <c r="P132" s="16">
        <f t="shared" si="43"/>
        <v>42173</v>
      </c>
      <c r="Q132" s="16" t="s">
        <v>44</v>
      </c>
      <c r="R132" s="16" t="s">
        <v>44</v>
      </c>
      <c r="S132" s="16" t="s">
        <v>44</v>
      </c>
      <c r="T132" s="16" t="s">
        <v>44</v>
      </c>
      <c r="U132" s="16">
        <f t="shared" si="39"/>
        <v>42173</v>
      </c>
      <c r="V132" s="16">
        <f t="shared" si="39"/>
        <v>42177</v>
      </c>
      <c r="W132" s="16">
        <f t="shared" si="44"/>
        <v>42181</v>
      </c>
      <c r="X132" s="16">
        <v>42184</v>
      </c>
      <c r="Y132" s="40"/>
      <c r="Z132" s="40"/>
      <c r="AA132" s="41"/>
      <c r="AB132" s="860"/>
    </row>
    <row r="133" spans="1:28" x14ac:dyDescent="0.25">
      <c r="A133" s="12"/>
      <c r="B133" s="32" t="s">
        <v>159</v>
      </c>
      <c r="C133" s="14"/>
      <c r="D133" s="15"/>
      <c r="E133" s="39"/>
      <c r="F133" s="12"/>
      <c r="G133" s="16" t="s">
        <v>44</v>
      </c>
      <c r="H133" s="16" t="s">
        <v>44</v>
      </c>
      <c r="I133" s="16" t="s">
        <v>44</v>
      </c>
      <c r="J133" s="16" t="s">
        <v>44</v>
      </c>
      <c r="K133" s="16">
        <f t="shared" si="30"/>
        <v>42284</v>
      </c>
      <c r="L133" s="16">
        <f t="shared" si="38"/>
        <v>42292</v>
      </c>
      <c r="M133" s="16">
        <f t="shared" si="38"/>
        <v>42292</v>
      </c>
      <c r="N133" s="16">
        <f t="shared" si="31"/>
        <v>42292</v>
      </c>
      <c r="O133" s="16">
        <f t="shared" si="32"/>
        <v>42293</v>
      </c>
      <c r="P133" s="16">
        <f t="shared" si="33"/>
        <v>42296</v>
      </c>
      <c r="Q133" s="16" t="s">
        <v>44</v>
      </c>
      <c r="R133" s="16" t="s">
        <v>44</v>
      </c>
      <c r="S133" s="16" t="s">
        <v>44</v>
      </c>
      <c r="T133" s="16" t="s">
        <v>44</v>
      </c>
      <c r="U133" s="16">
        <f t="shared" si="35"/>
        <v>42296</v>
      </c>
      <c r="V133" s="16">
        <f t="shared" si="35"/>
        <v>42300</v>
      </c>
      <c r="W133" s="16">
        <f t="shared" si="34"/>
        <v>42304</v>
      </c>
      <c r="X133" s="16">
        <v>42307</v>
      </c>
      <c r="Y133" s="40"/>
      <c r="Z133" s="40"/>
      <c r="AA133" s="41"/>
      <c r="AB133" s="860"/>
    </row>
    <row r="134" spans="1:28" x14ac:dyDescent="0.25">
      <c r="A134" s="12"/>
      <c r="B134" s="32" t="s">
        <v>160</v>
      </c>
      <c r="C134" s="14"/>
      <c r="D134" s="15"/>
      <c r="E134" s="39"/>
      <c r="F134" s="12"/>
      <c r="G134" s="16" t="s">
        <v>44</v>
      </c>
      <c r="H134" s="16" t="s">
        <v>44</v>
      </c>
      <c r="I134" s="16" t="s">
        <v>44</v>
      </c>
      <c r="J134" s="16" t="s">
        <v>44</v>
      </c>
      <c r="K134" s="16">
        <f t="shared" si="30"/>
        <v>42284</v>
      </c>
      <c r="L134" s="16">
        <f t="shared" si="38"/>
        <v>42292</v>
      </c>
      <c r="M134" s="16">
        <f t="shared" si="38"/>
        <v>42292</v>
      </c>
      <c r="N134" s="16">
        <f t="shared" si="31"/>
        <v>42292</v>
      </c>
      <c r="O134" s="16">
        <f t="shared" si="32"/>
        <v>42293</v>
      </c>
      <c r="P134" s="16">
        <f t="shared" si="33"/>
        <v>42296</v>
      </c>
      <c r="Q134" s="16" t="s">
        <v>44</v>
      </c>
      <c r="R134" s="16" t="s">
        <v>44</v>
      </c>
      <c r="S134" s="16" t="s">
        <v>44</v>
      </c>
      <c r="T134" s="16" t="s">
        <v>44</v>
      </c>
      <c r="U134" s="16">
        <f t="shared" si="35"/>
        <v>42296</v>
      </c>
      <c r="V134" s="16">
        <f t="shared" si="35"/>
        <v>42300</v>
      </c>
      <c r="W134" s="16">
        <f t="shared" si="34"/>
        <v>42304</v>
      </c>
      <c r="X134" s="16">
        <v>42307</v>
      </c>
      <c r="Y134" s="40"/>
      <c r="Z134" s="40"/>
      <c r="AA134" s="41"/>
      <c r="AB134" s="860"/>
    </row>
    <row r="135" spans="1:28" x14ac:dyDescent="0.25">
      <c r="A135" s="12"/>
      <c r="B135" s="32" t="s">
        <v>161</v>
      </c>
      <c r="C135" s="14"/>
      <c r="D135" s="15"/>
      <c r="E135" s="39"/>
      <c r="F135" s="12"/>
      <c r="G135" s="16" t="s">
        <v>44</v>
      </c>
      <c r="H135" s="16" t="s">
        <v>44</v>
      </c>
      <c r="I135" s="16" t="s">
        <v>44</v>
      </c>
      <c r="J135" s="16" t="s">
        <v>44</v>
      </c>
      <c r="K135" s="16">
        <f t="shared" si="30"/>
        <v>42284</v>
      </c>
      <c r="L135" s="16">
        <f t="shared" ref="L135:M139" si="45">SUM(M135*1)</f>
        <v>42292</v>
      </c>
      <c r="M135" s="16">
        <f t="shared" si="45"/>
        <v>42292</v>
      </c>
      <c r="N135" s="16">
        <f t="shared" si="31"/>
        <v>42292</v>
      </c>
      <c r="O135" s="16">
        <f t="shared" si="32"/>
        <v>42293</v>
      </c>
      <c r="P135" s="16">
        <f t="shared" si="33"/>
        <v>42296</v>
      </c>
      <c r="Q135" s="16" t="s">
        <v>44</v>
      </c>
      <c r="R135" s="16" t="s">
        <v>44</v>
      </c>
      <c r="S135" s="16" t="s">
        <v>44</v>
      </c>
      <c r="T135" s="16" t="s">
        <v>44</v>
      </c>
      <c r="U135" s="16">
        <f t="shared" si="35"/>
        <v>42296</v>
      </c>
      <c r="V135" s="16">
        <f t="shared" si="35"/>
        <v>42300</v>
      </c>
      <c r="W135" s="16">
        <f t="shared" si="34"/>
        <v>42304</v>
      </c>
      <c r="X135" s="16">
        <v>42307</v>
      </c>
      <c r="Y135" s="40"/>
      <c r="Z135" s="40"/>
      <c r="AA135" s="41"/>
      <c r="AB135" s="860"/>
    </row>
    <row r="136" spans="1:28" x14ac:dyDescent="0.25">
      <c r="A136" s="12"/>
      <c r="B136" s="32" t="s">
        <v>162</v>
      </c>
      <c r="C136" s="14"/>
      <c r="D136" s="15"/>
      <c r="E136" s="39"/>
      <c r="F136" s="12"/>
      <c r="G136" s="16" t="s">
        <v>44</v>
      </c>
      <c r="H136" s="16" t="s">
        <v>44</v>
      </c>
      <c r="I136" s="16" t="s">
        <v>44</v>
      </c>
      <c r="J136" s="16" t="s">
        <v>44</v>
      </c>
      <c r="K136" s="16">
        <f t="shared" si="30"/>
        <v>42284</v>
      </c>
      <c r="L136" s="16">
        <f t="shared" si="45"/>
        <v>42292</v>
      </c>
      <c r="M136" s="16">
        <f t="shared" si="45"/>
        <v>42292</v>
      </c>
      <c r="N136" s="16">
        <f t="shared" si="31"/>
        <v>42292</v>
      </c>
      <c r="O136" s="16">
        <f t="shared" si="32"/>
        <v>42293</v>
      </c>
      <c r="P136" s="16">
        <f t="shared" si="33"/>
        <v>42296</v>
      </c>
      <c r="Q136" s="16" t="s">
        <v>44</v>
      </c>
      <c r="R136" s="16" t="s">
        <v>44</v>
      </c>
      <c r="S136" s="16" t="s">
        <v>44</v>
      </c>
      <c r="T136" s="16" t="s">
        <v>44</v>
      </c>
      <c r="U136" s="16">
        <f t="shared" si="35"/>
        <v>42296</v>
      </c>
      <c r="V136" s="16">
        <f t="shared" si="35"/>
        <v>42300</v>
      </c>
      <c r="W136" s="16">
        <f t="shared" si="34"/>
        <v>42304</v>
      </c>
      <c r="X136" s="16">
        <v>42307</v>
      </c>
      <c r="Y136" s="40"/>
      <c r="Z136" s="40"/>
      <c r="AA136" s="41"/>
      <c r="AB136" s="860"/>
    </row>
    <row r="137" spans="1:28" x14ac:dyDescent="0.25">
      <c r="A137" s="12"/>
      <c r="B137" s="32" t="s">
        <v>158</v>
      </c>
      <c r="C137" s="14"/>
      <c r="D137" s="15"/>
      <c r="E137" s="39"/>
      <c r="F137" s="12"/>
      <c r="G137" s="16" t="s">
        <v>44</v>
      </c>
      <c r="H137" s="16" t="s">
        <v>44</v>
      </c>
      <c r="I137" s="16" t="s">
        <v>44</v>
      </c>
      <c r="J137" s="16" t="s">
        <v>44</v>
      </c>
      <c r="K137" s="16">
        <f>SUM(L137-8)</f>
        <v>42284</v>
      </c>
      <c r="L137" s="16">
        <f t="shared" si="45"/>
        <v>42292</v>
      </c>
      <c r="M137" s="16">
        <f t="shared" si="45"/>
        <v>42292</v>
      </c>
      <c r="N137" s="16">
        <f>SUM(O137-1)</f>
        <v>42292</v>
      </c>
      <c r="O137" s="16">
        <f>SUM(U137-3)</f>
        <v>42293</v>
      </c>
      <c r="P137" s="16">
        <f>SUM(U137*1)</f>
        <v>42296</v>
      </c>
      <c r="Q137" s="16" t="s">
        <v>44</v>
      </c>
      <c r="R137" s="16" t="s">
        <v>44</v>
      </c>
      <c r="S137" s="16" t="s">
        <v>44</v>
      </c>
      <c r="T137" s="16" t="s">
        <v>44</v>
      </c>
      <c r="U137" s="16">
        <f>SUM(V137-4)</f>
        <v>42296</v>
      </c>
      <c r="V137" s="16">
        <f>SUM(W137-4)</f>
        <v>42300</v>
      </c>
      <c r="W137" s="16">
        <f>SUM(X137-3)</f>
        <v>42304</v>
      </c>
      <c r="X137" s="16">
        <v>42307</v>
      </c>
      <c r="Y137" s="40"/>
      <c r="Z137" s="40"/>
      <c r="AA137" s="41"/>
      <c r="AB137" s="860"/>
    </row>
    <row r="138" spans="1:28" x14ac:dyDescent="0.25">
      <c r="A138" s="12"/>
      <c r="B138" s="32" t="s">
        <v>163</v>
      </c>
      <c r="C138" s="14"/>
      <c r="D138" s="15"/>
      <c r="E138" s="39"/>
      <c r="F138" s="12"/>
      <c r="G138" s="16" t="s">
        <v>44</v>
      </c>
      <c r="H138" s="16" t="s">
        <v>44</v>
      </c>
      <c r="I138" s="16" t="s">
        <v>44</v>
      </c>
      <c r="J138" s="16" t="s">
        <v>44</v>
      </c>
      <c r="K138" s="16">
        <f t="shared" si="30"/>
        <v>42284</v>
      </c>
      <c r="L138" s="16">
        <f t="shared" si="45"/>
        <v>42292</v>
      </c>
      <c r="M138" s="16">
        <f t="shared" si="45"/>
        <v>42292</v>
      </c>
      <c r="N138" s="16">
        <f t="shared" si="31"/>
        <v>42292</v>
      </c>
      <c r="O138" s="16">
        <f t="shared" si="32"/>
        <v>42293</v>
      </c>
      <c r="P138" s="16">
        <f t="shared" si="33"/>
        <v>42296</v>
      </c>
      <c r="Q138" s="16" t="s">
        <v>44</v>
      </c>
      <c r="R138" s="16" t="s">
        <v>44</v>
      </c>
      <c r="S138" s="16" t="s">
        <v>44</v>
      </c>
      <c r="T138" s="16" t="s">
        <v>44</v>
      </c>
      <c r="U138" s="16">
        <f t="shared" si="35"/>
        <v>42296</v>
      </c>
      <c r="V138" s="16">
        <f t="shared" si="35"/>
        <v>42300</v>
      </c>
      <c r="W138" s="16">
        <f t="shared" si="34"/>
        <v>42304</v>
      </c>
      <c r="X138" s="16">
        <v>42307</v>
      </c>
      <c r="Y138" s="40"/>
      <c r="Z138" s="40"/>
      <c r="AA138" s="41"/>
      <c r="AB138" s="860"/>
    </row>
    <row r="139" spans="1:28" ht="15.75" thickBot="1" x14ac:dyDescent="0.3">
      <c r="A139" s="12"/>
      <c r="B139" s="32" t="s">
        <v>164</v>
      </c>
      <c r="C139" s="14"/>
      <c r="D139" s="15"/>
      <c r="E139" s="39"/>
      <c r="F139" s="12"/>
      <c r="G139" s="16"/>
      <c r="H139" s="16"/>
      <c r="I139" s="16"/>
      <c r="J139" s="16" t="s">
        <v>44</v>
      </c>
      <c r="K139" s="16">
        <f>SUM(L139-8)</f>
        <v>42284</v>
      </c>
      <c r="L139" s="16">
        <f t="shared" si="45"/>
        <v>42292</v>
      </c>
      <c r="M139" s="16">
        <f t="shared" si="45"/>
        <v>42292</v>
      </c>
      <c r="N139" s="16">
        <f>SUM(O139-1)</f>
        <v>42292</v>
      </c>
      <c r="O139" s="16">
        <f>SUM(U139-3)</f>
        <v>42293</v>
      </c>
      <c r="P139" s="16">
        <f>SUM(U139*1)</f>
        <v>42296</v>
      </c>
      <c r="Q139" s="16" t="s">
        <v>44</v>
      </c>
      <c r="R139" s="16" t="s">
        <v>44</v>
      </c>
      <c r="S139" s="16" t="s">
        <v>44</v>
      </c>
      <c r="T139" s="16" t="s">
        <v>44</v>
      </c>
      <c r="U139" s="16">
        <f>SUM(V139-4)</f>
        <v>42296</v>
      </c>
      <c r="V139" s="16">
        <f>SUM(W139-4)</f>
        <v>42300</v>
      </c>
      <c r="W139" s="16">
        <f>SUM(X139-3)</f>
        <v>42304</v>
      </c>
      <c r="X139" s="16">
        <v>42307</v>
      </c>
      <c r="Y139" s="40"/>
      <c r="Z139" s="40"/>
      <c r="AA139" s="41"/>
      <c r="AB139" s="860"/>
    </row>
    <row r="140" spans="1:28" ht="30.75" thickBot="1" x14ac:dyDescent="0.3">
      <c r="A140" s="853"/>
      <c r="B140" s="848" t="s">
        <v>170</v>
      </c>
      <c r="C140" s="849" t="s">
        <v>93</v>
      </c>
      <c r="D140" s="215" t="s">
        <v>42</v>
      </c>
      <c r="E140" s="850" t="s">
        <v>154</v>
      </c>
      <c r="F140" s="851" t="s">
        <v>155</v>
      </c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9"/>
      <c r="Z140" s="219"/>
      <c r="AA140" s="852"/>
      <c r="AB140" s="864"/>
    </row>
    <row r="141" spans="1:28" x14ac:dyDescent="0.25">
      <c r="A141" s="12"/>
      <c r="B141" s="72" t="s">
        <v>171</v>
      </c>
      <c r="C141" s="73"/>
      <c r="D141" s="15"/>
      <c r="E141" s="74"/>
      <c r="F141" s="67"/>
      <c r="G141" s="35"/>
      <c r="H141" s="35"/>
      <c r="I141" s="35"/>
      <c r="J141" s="35"/>
      <c r="K141" s="16">
        <f>SUM(L141-8)</f>
        <v>42189</v>
      </c>
      <c r="L141" s="16">
        <f>SUM(M141*1)</f>
        <v>42197</v>
      </c>
      <c r="M141" s="16">
        <f>SUM(N141*1)</f>
        <v>42197</v>
      </c>
      <c r="N141" s="16">
        <f>SUM(O141-1)</f>
        <v>42197</v>
      </c>
      <c r="O141" s="16">
        <f>SUM(U141-3)</f>
        <v>42198</v>
      </c>
      <c r="P141" s="16">
        <f>SUM(U141*1)</f>
        <v>42201</v>
      </c>
      <c r="Q141" s="16" t="s">
        <v>44</v>
      </c>
      <c r="R141" s="16" t="s">
        <v>44</v>
      </c>
      <c r="S141" s="16" t="s">
        <v>44</v>
      </c>
      <c r="T141" s="16" t="s">
        <v>44</v>
      </c>
      <c r="U141" s="16">
        <f>SUM(V141-4)</f>
        <v>42201</v>
      </c>
      <c r="V141" s="16">
        <f>SUM(W141-4)</f>
        <v>42205</v>
      </c>
      <c r="W141" s="16">
        <f>SUM(X141-3)</f>
        <v>42209</v>
      </c>
      <c r="X141" s="16">
        <v>42212</v>
      </c>
      <c r="Y141" s="36"/>
      <c r="Z141" s="36"/>
      <c r="AA141" s="37"/>
      <c r="AB141" s="865"/>
    </row>
    <row r="142" spans="1:28" x14ac:dyDescent="0.25">
      <c r="A142" s="12"/>
      <c r="B142" s="72" t="s">
        <v>172</v>
      </c>
      <c r="C142" s="73"/>
      <c r="D142" s="15"/>
      <c r="E142" s="74"/>
      <c r="F142" s="67"/>
      <c r="G142" s="35"/>
      <c r="H142" s="35"/>
      <c r="I142" s="35"/>
      <c r="J142" s="35"/>
      <c r="K142" s="16">
        <f>SUM(L142-8)</f>
        <v>42189</v>
      </c>
      <c r="L142" s="16">
        <f>SUM(M142*1)</f>
        <v>42197</v>
      </c>
      <c r="M142" s="16">
        <f>SUM(N142*1)</f>
        <v>42197</v>
      </c>
      <c r="N142" s="16">
        <f>SUM(O142-1)</f>
        <v>42197</v>
      </c>
      <c r="O142" s="16">
        <f>SUM(U142-3)</f>
        <v>42198</v>
      </c>
      <c r="P142" s="16">
        <f>SUM(U142*1)</f>
        <v>42201</v>
      </c>
      <c r="Q142" s="16" t="s">
        <v>44</v>
      </c>
      <c r="R142" s="16" t="s">
        <v>44</v>
      </c>
      <c r="S142" s="16" t="s">
        <v>44</v>
      </c>
      <c r="T142" s="16" t="s">
        <v>44</v>
      </c>
      <c r="U142" s="16">
        <f>SUM(V142-4)</f>
        <v>42201</v>
      </c>
      <c r="V142" s="16">
        <f>SUM(W142-4)</f>
        <v>42205</v>
      </c>
      <c r="W142" s="16">
        <f>SUM(X142-3)</f>
        <v>42209</v>
      </c>
      <c r="X142" s="16">
        <v>42212</v>
      </c>
      <c r="Y142" s="36"/>
      <c r="Z142" s="36"/>
      <c r="AA142" s="37"/>
      <c r="AB142" s="865"/>
    </row>
    <row r="143" spans="1:28" x14ac:dyDescent="0.25">
      <c r="A143" s="12"/>
      <c r="B143" s="75"/>
      <c r="C143" s="73"/>
      <c r="D143" s="15"/>
      <c r="E143" s="74"/>
      <c r="F143" s="67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16"/>
      <c r="Y143" s="36"/>
      <c r="Z143" s="36"/>
      <c r="AA143" s="37"/>
      <c r="AB143" s="865"/>
    </row>
    <row r="144" spans="1:28" x14ac:dyDescent="0.25">
      <c r="A144" s="76"/>
      <c r="B144" s="1076" t="s">
        <v>173</v>
      </c>
      <c r="C144" s="944"/>
      <c r="D144" s="944"/>
      <c r="E144" s="944"/>
      <c r="F144" s="944"/>
      <c r="G144" s="944"/>
      <c r="H144" s="944"/>
      <c r="I144" s="944"/>
      <c r="J144" s="944"/>
      <c r="K144" s="944"/>
      <c r="L144" s="944"/>
      <c r="M144" s="944"/>
      <c r="N144" s="944"/>
      <c r="O144" s="944"/>
      <c r="P144" s="944"/>
      <c r="Q144" s="944"/>
      <c r="R144" s="944"/>
      <c r="S144" s="944"/>
      <c r="T144" s="944"/>
      <c r="U144" s="944"/>
      <c r="V144" s="944"/>
      <c r="W144" s="944"/>
      <c r="X144" s="944"/>
      <c r="Y144" s="944"/>
      <c r="Z144" s="944"/>
      <c r="AA144" s="77">
        <f>SUM(AA10:AA140)</f>
        <v>0</v>
      </c>
      <c r="AB144" s="866"/>
    </row>
    <row r="145" spans="1:28" ht="15.75" x14ac:dyDescent="0.25">
      <c r="A145" s="76"/>
      <c r="B145" s="1076"/>
      <c r="C145" s="982" t="s">
        <v>36</v>
      </c>
      <c r="D145" s="982"/>
      <c r="E145" s="982"/>
      <c r="F145" s="946"/>
      <c r="G145" s="946"/>
      <c r="H145" s="946"/>
      <c r="I145" s="946"/>
      <c r="J145" s="946"/>
      <c r="K145" s="946"/>
      <c r="L145" s="946"/>
      <c r="M145" s="946"/>
      <c r="N145" s="946"/>
      <c r="O145" s="946"/>
      <c r="P145" s="946"/>
      <c r="Q145" s="946"/>
      <c r="R145" s="946"/>
      <c r="S145" s="946"/>
      <c r="T145" s="946"/>
      <c r="U145" s="946"/>
      <c r="V145" s="946"/>
      <c r="W145" s="946"/>
      <c r="X145" s="946"/>
      <c r="Y145" s="946"/>
      <c r="Z145" s="946"/>
      <c r="AA145" s="78"/>
      <c r="AB145" s="867">
        <f>SUM(AB118+AB111+AB62+AB60+AB58+AB33+AB27+AB24+AB10)</f>
        <v>360000</v>
      </c>
    </row>
    <row r="146" spans="1:28" x14ac:dyDescent="0.25">
      <c r="A146" s="79"/>
      <c r="B146" s="80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68"/>
    </row>
    <row r="147" spans="1:28" x14ac:dyDescent="0.25">
      <c r="A147" s="82"/>
      <c r="B147" s="83"/>
      <c r="C147" s="84"/>
      <c r="D147" s="84"/>
      <c r="E147" s="84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/>
      <c r="R147" s="86"/>
      <c r="S147" s="87"/>
      <c r="T147" s="87"/>
      <c r="U147" s="87"/>
      <c r="V147" s="87"/>
      <c r="W147" s="88"/>
      <c r="X147" s="87"/>
      <c r="Y147" s="87"/>
      <c r="Z147" s="89"/>
      <c r="AA147" s="90"/>
      <c r="AB147" s="868"/>
    </row>
    <row r="148" spans="1:28" ht="31.5" x14ac:dyDescent="0.25">
      <c r="A148" s="82"/>
      <c r="B148" s="91" t="s">
        <v>174</v>
      </c>
      <c r="C148" s="92"/>
      <c r="D148" s="92"/>
      <c r="E148" s="93"/>
      <c r="F148" s="94"/>
      <c r="G148" s="95" t="s">
        <v>175</v>
      </c>
      <c r="H148" s="957"/>
      <c r="I148" s="958"/>
      <c r="J148" s="96"/>
      <c r="K148" s="96"/>
      <c r="L148" s="97" t="s">
        <v>176</v>
      </c>
      <c r="M148" s="98"/>
      <c r="N148" s="93" t="s">
        <v>177</v>
      </c>
      <c r="O148" s="94"/>
      <c r="P148" s="99" t="s">
        <v>178</v>
      </c>
      <c r="Q148" s="92"/>
      <c r="R148" s="100"/>
      <c r="S148" s="101"/>
      <c r="T148" s="102" t="s">
        <v>179</v>
      </c>
      <c r="U148" s="98"/>
      <c r="V148" s="98"/>
      <c r="W148" s="103" t="s">
        <v>177</v>
      </c>
      <c r="X148" s="101"/>
      <c r="Y148" s="1087" t="s">
        <v>180</v>
      </c>
      <c r="Z148" s="1088"/>
      <c r="AA148" s="957"/>
      <c r="AB148" s="958"/>
    </row>
    <row r="149" spans="1:28" ht="31.5" x14ac:dyDescent="0.25">
      <c r="A149" s="82"/>
      <c r="B149" s="104" t="s">
        <v>181</v>
      </c>
      <c r="C149" s="105"/>
      <c r="D149" s="105"/>
      <c r="E149" s="106"/>
      <c r="F149" s="94"/>
      <c r="G149" s="95" t="s">
        <v>182</v>
      </c>
      <c r="H149" s="957"/>
      <c r="I149" s="958"/>
      <c r="J149" s="96"/>
      <c r="K149" s="96"/>
      <c r="L149" s="107" t="s">
        <v>183</v>
      </c>
      <c r="M149" s="108"/>
      <c r="N149" s="106" t="s">
        <v>177</v>
      </c>
      <c r="O149" s="94"/>
      <c r="P149" s="109" t="s">
        <v>184</v>
      </c>
      <c r="Q149" s="105"/>
      <c r="R149" s="110"/>
      <c r="S149" s="101"/>
      <c r="T149" s="111" t="s">
        <v>185</v>
      </c>
      <c r="U149" s="112"/>
      <c r="V149" s="108"/>
      <c r="W149" s="113" t="s">
        <v>177</v>
      </c>
      <c r="X149" s="101"/>
      <c r="Y149" s="1087" t="s">
        <v>186</v>
      </c>
      <c r="Z149" s="1088"/>
      <c r="AA149" s="957"/>
      <c r="AB149" s="958"/>
    </row>
    <row r="150" spans="1:28" x14ac:dyDescent="0.25">
      <c r="A150" s="82"/>
      <c r="B150" s="114"/>
      <c r="C150" s="115"/>
      <c r="D150" s="115"/>
      <c r="E150" s="115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868"/>
    </row>
    <row r="151" spans="1:28" x14ac:dyDescent="0.25">
      <c r="A151" s="82"/>
      <c r="B151" s="114"/>
      <c r="C151" s="90"/>
      <c r="D151" s="90"/>
      <c r="E151" s="90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868"/>
    </row>
    <row r="152" spans="1:28" x14ac:dyDescent="0.25">
      <c r="A152" s="82"/>
      <c r="B152" s="114"/>
      <c r="C152" s="115"/>
      <c r="D152" s="115"/>
      <c r="E152" s="1078" t="s">
        <v>187</v>
      </c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80"/>
      <c r="X152" s="90"/>
      <c r="Y152" s="90"/>
      <c r="Z152" s="90"/>
      <c r="AA152" s="90"/>
      <c r="AB152" s="868"/>
    </row>
    <row r="153" spans="1:28" x14ac:dyDescent="0.25">
      <c r="A153" s="82"/>
      <c r="B153" s="114"/>
      <c r="C153" s="115"/>
      <c r="D153" s="115"/>
      <c r="E153" s="1081"/>
      <c r="F153" s="1082"/>
      <c r="G153" s="1082"/>
      <c r="H153" s="1082"/>
      <c r="I153" s="1082"/>
      <c r="J153" s="1082"/>
      <c r="K153" s="1082"/>
      <c r="L153" s="1082"/>
      <c r="M153" s="1082"/>
      <c r="N153" s="1082"/>
      <c r="O153" s="1082"/>
      <c r="P153" s="1082"/>
      <c r="Q153" s="1082"/>
      <c r="R153" s="1082"/>
      <c r="S153" s="1082"/>
      <c r="T153" s="1082"/>
      <c r="U153" s="1082"/>
      <c r="V153" s="1082"/>
      <c r="W153" s="1083"/>
      <c r="X153" s="90"/>
      <c r="Y153" s="90"/>
      <c r="Z153" s="90"/>
      <c r="AA153" s="90"/>
      <c r="AB153" s="868"/>
    </row>
    <row r="154" spans="1:28" x14ac:dyDescent="0.25">
      <c r="A154" s="82"/>
      <c r="B154" s="114"/>
      <c r="C154" s="90"/>
      <c r="D154" s="90"/>
      <c r="E154" s="11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5"/>
      <c r="R154" s="87"/>
      <c r="S154" s="85"/>
      <c r="T154" s="85"/>
      <c r="U154" s="85"/>
      <c r="V154" s="85"/>
      <c r="W154" s="118"/>
      <c r="X154" s="90"/>
      <c r="Y154" s="90"/>
      <c r="Z154" s="90"/>
      <c r="AA154" s="90"/>
      <c r="AB154" s="868"/>
    </row>
    <row r="155" spans="1:28" x14ac:dyDescent="0.25">
      <c r="A155" s="82"/>
      <c r="B155" s="114"/>
      <c r="C155" s="90"/>
      <c r="D155" s="90"/>
      <c r="E155" s="1084" t="s">
        <v>188</v>
      </c>
      <c r="F155" s="1085"/>
      <c r="G155" s="1085"/>
      <c r="H155" s="1085"/>
      <c r="I155" s="1085"/>
      <c r="J155" s="1085"/>
      <c r="K155" s="1085"/>
      <c r="L155" s="1085"/>
      <c r="M155" s="1085"/>
      <c r="N155" s="1085"/>
      <c r="O155" s="1085"/>
      <c r="P155" s="1085"/>
      <c r="Q155" s="1085"/>
      <c r="R155" s="1085"/>
      <c r="S155" s="1085"/>
      <c r="T155" s="1085"/>
      <c r="U155" s="1085"/>
      <c r="V155" s="1085"/>
      <c r="W155" s="1086"/>
      <c r="X155" s="90"/>
      <c r="Y155" s="90"/>
      <c r="Z155" s="90"/>
      <c r="AA155" s="90"/>
      <c r="AB155" s="868"/>
    </row>
    <row r="156" spans="1:28" x14ac:dyDescent="0.25">
      <c r="A156" s="82"/>
      <c r="B156" s="114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84"/>
      <c r="X156" s="84"/>
      <c r="Y156" s="84"/>
      <c r="Z156" s="84"/>
      <c r="AA156" s="84"/>
      <c r="AB156" s="868"/>
    </row>
    <row r="158" spans="1:28" ht="15.75" x14ac:dyDescent="0.25">
      <c r="A158" s="119"/>
      <c r="B158" s="985" t="s">
        <v>0</v>
      </c>
      <c r="C158" s="985"/>
      <c r="D158" s="985"/>
      <c r="E158" s="985"/>
      <c r="F158" s="985"/>
      <c r="G158" s="985"/>
      <c r="H158" s="985"/>
      <c r="I158" s="985"/>
      <c r="J158" s="985"/>
      <c r="K158" s="985"/>
      <c r="L158" s="985"/>
      <c r="M158" s="985"/>
      <c r="N158" s="985"/>
      <c r="O158" s="985"/>
      <c r="P158" s="985"/>
      <c r="Q158" s="985"/>
      <c r="R158" s="985"/>
      <c r="S158" s="985"/>
      <c r="T158" s="985"/>
      <c r="U158" s="985"/>
      <c r="V158" s="985"/>
      <c r="W158" s="985"/>
      <c r="X158" s="985"/>
      <c r="Y158" s="985"/>
      <c r="Z158" s="985"/>
      <c r="AA158" s="985"/>
      <c r="AB158" s="985"/>
    </row>
    <row r="159" spans="1:28" ht="15.75" x14ac:dyDescent="0.25">
      <c r="B159" s="985" t="s">
        <v>1</v>
      </c>
      <c r="C159" s="985"/>
      <c r="D159" s="985"/>
      <c r="E159" s="985"/>
      <c r="F159" s="985"/>
      <c r="G159" s="985"/>
      <c r="H159" s="985"/>
      <c r="I159" s="985"/>
      <c r="J159" s="985"/>
      <c r="K159" s="985"/>
      <c r="L159" s="985"/>
      <c r="M159" s="985"/>
      <c r="N159" s="985"/>
      <c r="O159" s="985"/>
      <c r="P159" s="985"/>
      <c r="Q159" s="985"/>
      <c r="R159" s="985"/>
      <c r="S159" s="985"/>
      <c r="T159" s="985"/>
      <c r="U159" s="985"/>
      <c r="V159" s="985"/>
      <c r="W159" s="985"/>
      <c r="X159" s="985"/>
      <c r="Y159" s="985"/>
      <c r="Z159" s="985"/>
      <c r="AA159" s="985"/>
      <c r="AB159" s="985"/>
    </row>
    <row r="160" spans="1:28" ht="15.75" x14ac:dyDescent="0.25">
      <c r="B160" s="985" t="s">
        <v>189</v>
      </c>
      <c r="C160" s="985"/>
      <c r="D160" s="985"/>
      <c r="E160" s="985"/>
      <c r="F160" s="985"/>
      <c r="G160" s="985"/>
      <c r="H160" s="985"/>
      <c r="I160" s="985"/>
      <c r="J160" s="985"/>
      <c r="K160" s="985"/>
      <c r="L160" s="985"/>
      <c r="M160" s="985"/>
      <c r="N160" s="985"/>
      <c r="O160" s="985"/>
      <c r="P160" s="985"/>
      <c r="Q160" s="985"/>
      <c r="R160" s="985"/>
      <c r="S160" s="985"/>
      <c r="T160" s="985"/>
      <c r="U160" s="985"/>
      <c r="V160" s="985"/>
      <c r="W160" s="985"/>
      <c r="X160" s="985"/>
      <c r="Y160" s="985"/>
      <c r="Z160" s="985"/>
      <c r="AA160" s="985"/>
      <c r="AB160" s="985"/>
    </row>
    <row r="161" spans="1:28" ht="18" x14ac:dyDescent="0.25">
      <c r="B161" s="1048" t="s">
        <v>190</v>
      </c>
      <c r="C161" s="1048"/>
      <c r="D161" s="1048"/>
      <c r="E161" s="1048"/>
      <c r="F161" s="1048"/>
      <c r="G161" s="1048"/>
      <c r="H161" s="1048"/>
      <c r="I161" s="1048"/>
      <c r="J161" s="1048"/>
      <c r="K161" s="1048"/>
      <c r="L161" s="1048"/>
      <c r="M161" s="1048"/>
      <c r="N161" s="1048"/>
      <c r="O161" s="1048"/>
      <c r="P161" s="1048"/>
      <c r="Q161" s="1048"/>
      <c r="R161" s="1048"/>
      <c r="S161" s="1048"/>
      <c r="T161" s="1048"/>
      <c r="U161" s="1048"/>
      <c r="V161" s="1048"/>
      <c r="W161" s="1048"/>
      <c r="X161" s="1048"/>
      <c r="Y161" s="1048"/>
      <c r="Z161" s="1048"/>
      <c r="AA161" s="1048"/>
      <c r="AB161" s="1048"/>
    </row>
    <row r="162" spans="1:28" ht="15.75" x14ac:dyDescent="0.25">
      <c r="A162" s="120"/>
      <c r="B162" s="986"/>
      <c r="C162" s="986"/>
      <c r="D162" s="986"/>
      <c r="E162" s="986"/>
      <c r="F162" s="986"/>
      <c r="G162" s="986"/>
      <c r="H162" s="986"/>
      <c r="I162" s="986"/>
      <c r="J162" s="986"/>
      <c r="K162" s="986"/>
      <c r="L162" s="986"/>
      <c r="M162" s="986"/>
      <c r="N162" s="986"/>
      <c r="O162" s="986"/>
      <c r="P162" s="986"/>
      <c r="Q162" s="986"/>
      <c r="R162" s="986"/>
      <c r="S162" s="986"/>
      <c r="T162" s="986"/>
      <c r="U162" s="986"/>
      <c r="V162" s="986"/>
      <c r="W162" s="986"/>
      <c r="X162" s="986"/>
      <c r="Y162" s="986"/>
      <c r="Z162" s="986"/>
      <c r="AA162" s="986"/>
      <c r="AB162" s="986"/>
    </row>
    <row r="163" spans="1:28" ht="15.75" thickBot="1" x14ac:dyDescent="0.3"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R163" s="121"/>
      <c r="S163" s="121"/>
      <c r="T163" s="121"/>
      <c r="U163" s="121"/>
      <c r="V163" s="121"/>
    </row>
    <row r="164" spans="1:28" ht="15.75" thickTop="1" x14ac:dyDescent="0.25">
      <c r="A164" s="1061" t="s">
        <v>3</v>
      </c>
      <c r="B164" s="1062"/>
      <c r="C164" s="1062"/>
      <c r="D164" s="1062"/>
      <c r="E164" s="1062"/>
      <c r="F164" s="1063"/>
      <c r="G164" s="1070" t="s">
        <v>4</v>
      </c>
      <c r="H164" s="1070"/>
      <c r="I164" s="1070"/>
      <c r="J164" s="1070"/>
      <c r="K164" s="1070"/>
      <c r="L164" s="1070"/>
      <c r="M164" s="1070"/>
      <c r="N164" s="1070"/>
      <c r="O164" s="1070"/>
      <c r="P164" s="1070"/>
      <c r="Q164" s="1070"/>
      <c r="R164" s="1070"/>
      <c r="S164" s="1070"/>
      <c r="T164" s="1070"/>
      <c r="U164" s="1070"/>
      <c r="V164" s="1070"/>
      <c r="W164" s="1070"/>
      <c r="X164" s="1070"/>
      <c r="Y164" s="1070"/>
      <c r="Z164" s="1070"/>
      <c r="AA164" s="1070"/>
      <c r="AB164" s="1071"/>
    </row>
    <row r="165" spans="1:28" x14ac:dyDescent="0.25">
      <c r="A165" s="1064"/>
      <c r="B165" s="1065"/>
      <c r="C165" s="1065"/>
      <c r="D165" s="1065"/>
      <c r="E165" s="1065"/>
      <c r="F165" s="1066"/>
      <c r="G165" s="988" t="s">
        <v>5</v>
      </c>
      <c r="H165" s="988"/>
      <c r="I165" s="988"/>
      <c r="J165" s="989"/>
      <c r="K165" s="990" t="s">
        <v>6</v>
      </c>
      <c r="L165" s="988"/>
      <c r="M165" s="988"/>
      <c r="N165" s="989"/>
      <c r="O165" s="990" t="s">
        <v>7</v>
      </c>
      <c r="P165" s="988"/>
      <c r="Q165" s="988"/>
      <c r="R165" s="988"/>
      <c r="S165" s="990" t="s">
        <v>8</v>
      </c>
      <c r="T165" s="988"/>
      <c r="U165" s="988"/>
      <c r="V165" s="989"/>
      <c r="W165" s="990" t="s">
        <v>9</v>
      </c>
      <c r="X165" s="989"/>
      <c r="Y165" s="991" t="s">
        <v>10</v>
      </c>
      <c r="Z165" s="992"/>
      <c r="AA165" s="992"/>
      <c r="AB165" s="1072"/>
    </row>
    <row r="166" spans="1:28" ht="15.75" thickBot="1" x14ac:dyDescent="0.3">
      <c r="A166" s="1067"/>
      <c r="B166" s="1068"/>
      <c r="C166" s="1068"/>
      <c r="D166" s="1068"/>
      <c r="E166" s="1068"/>
      <c r="F166" s="1069"/>
      <c r="G166" s="964" t="s">
        <v>11</v>
      </c>
      <c r="H166" s="963"/>
      <c r="I166" s="971" t="s">
        <v>12</v>
      </c>
      <c r="J166" s="972"/>
      <c r="K166" s="973" t="s">
        <v>13</v>
      </c>
      <c r="L166" s="972"/>
      <c r="M166" s="973" t="s">
        <v>14</v>
      </c>
      <c r="N166" s="972"/>
      <c r="O166" s="973" t="s">
        <v>15</v>
      </c>
      <c r="P166" s="972"/>
      <c r="Q166" s="973" t="s">
        <v>16</v>
      </c>
      <c r="R166" s="972"/>
      <c r="S166" s="973" t="s">
        <v>17</v>
      </c>
      <c r="T166" s="972"/>
      <c r="U166" s="973" t="s">
        <v>18</v>
      </c>
      <c r="V166" s="972"/>
      <c r="W166" s="973" t="s">
        <v>19</v>
      </c>
      <c r="X166" s="972"/>
      <c r="Y166" s="994"/>
      <c r="Z166" s="995"/>
      <c r="AA166" s="995"/>
      <c r="AB166" s="1073"/>
    </row>
    <row r="167" spans="1:28" ht="39" thickTop="1" x14ac:dyDescent="0.25">
      <c r="A167" s="2" t="s">
        <v>20</v>
      </c>
      <c r="B167" s="122" t="s">
        <v>21</v>
      </c>
      <c r="C167" s="4" t="s">
        <v>22</v>
      </c>
      <c r="D167" s="974" t="s">
        <v>23</v>
      </c>
      <c r="E167" s="975"/>
      <c r="F167" s="5" t="s">
        <v>24</v>
      </c>
      <c r="G167" s="6" t="s">
        <v>25</v>
      </c>
      <c r="H167" s="6" t="s">
        <v>26</v>
      </c>
      <c r="I167" s="6" t="s">
        <v>25</v>
      </c>
      <c r="J167" s="6" t="s">
        <v>26</v>
      </c>
      <c r="K167" s="6" t="s">
        <v>25</v>
      </c>
      <c r="L167" s="6" t="s">
        <v>26</v>
      </c>
      <c r="M167" s="6" t="s">
        <v>25</v>
      </c>
      <c r="N167" s="6" t="s">
        <v>26</v>
      </c>
      <c r="O167" s="6" t="s">
        <v>25</v>
      </c>
      <c r="P167" s="6" t="s">
        <v>26</v>
      </c>
      <c r="Q167" s="5" t="s">
        <v>25</v>
      </c>
      <c r="R167" s="5" t="s">
        <v>26</v>
      </c>
      <c r="S167" s="5" t="s">
        <v>25</v>
      </c>
      <c r="T167" s="5" t="s">
        <v>26</v>
      </c>
      <c r="U167" s="5" t="s">
        <v>25</v>
      </c>
      <c r="V167" s="5" t="s">
        <v>26</v>
      </c>
      <c r="W167" s="5" t="s">
        <v>25</v>
      </c>
      <c r="X167" s="5" t="s">
        <v>26</v>
      </c>
      <c r="Y167" s="4" t="s">
        <v>27</v>
      </c>
      <c r="Z167" s="4" t="s">
        <v>28</v>
      </c>
      <c r="AA167" s="5" t="s">
        <v>29</v>
      </c>
      <c r="AB167" s="855" t="s">
        <v>30</v>
      </c>
    </row>
    <row r="168" spans="1:28" x14ac:dyDescent="0.25">
      <c r="A168" s="7"/>
      <c r="B168" s="1089" t="s">
        <v>31</v>
      </c>
      <c r="C168" s="978" t="s">
        <v>32</v>
      </c>
      <c r="D168" s="974" t="s">
        <v>33</v>
      </c>
      <c r="E168" s="975"/>
      <c r="F168" s="938" t="s">
        <v>34</v>
      </c>
      <c r="G168" s="8" t="s">
        <v>35</v>
      </c>
      <c r="H168" s="8" t="s">
        <v>35</v>
      </c>
      <c r="I168" s="8" t="s">
        <v>35</v>
      </c>
      <c r="J168" s="8" t="s">
        <v>35</v>
      </c>
      <c r="K168" s="8" t="s">
        <v>35</v>
      </c>
      <c r="L168" s="8" t="s">
        <v>35</v>
      </c>
      <c r="M168" s="8" t="s">
        <v>35</v>
      </c>
      <c r="N168" s="8" t="s">
        <v>35</v>
      </c>
      <c r="O168" s="8" t="s">
        <v>35</v>
      </c>
      <c r="P168" s="8" t="s">
        <v>35</v>
      </c>
      <c r="Q168" s="8" t="s">
        <v>35</v>
      </c>
      <c r="R168" s="8" t="s">
        <v>35</v>
      </c>
      <c r="S168" s="8" t="s">
        <v>35</v>
      </c>
      <c r="T168" s="8" t="s">
        <v>35</v>
      </c>
      <c r="U168" s="8" t="s">
        <v>35</v>
      </c>
      <c r="V168" s="8" t="s">
        <v>35</v>
      </c>
      <c r="W168" s="8" t="s">
        <v>35</v>
      </c>
      <c r="X168" s="8" t="s">
        <v>35</v>
      </c>
      <c r="Y168" s="939" t="s">
        <v>36</v>
      </c>
      <c r="Z168" s="939" t="s">
        <v>36</v>
      </c>
      <c r="AA168" s="1074" t="s">
        <v>37</v>
      </c>
      <c r="AB168" s="1075" t="s">
        <v>36</v>
      </c>
    </row>
    <row r="169" spans="1:28" ht="48" x14ac:dyDescent="0.25">
      <c r="A169" s="9"/>
      <c r="B169" s="1089"/>
      <c r="C169" s="978"/>
      <c r="D169" s="4" t="s">
        <v>38</v>
      </c>
      <c r="E169" s="4" t="s">
        <v>39</v>
      </c>
      <c r="F169" s="938"/>
      <c r="G169" s="10" t="s">
        <v>36</v>
      </c>
      <c r="H169" s="10" t="s">
        <v>36</v>
      </c>
      <c r="I169" s="10" t="s">
        <v>36</v>
      </c>
      <c r="J169" s="10" t="s">
        <v>36</v>
      </c>
      <c r="K169" s="10" t="s">
        <v>36</v>
      </c>
      <c r="L169" s="10" t="s">
        <v>36</v>
      </c>
      <c r="M169" s="10" t="s">
        <v>36</v>
      </c>
      <c r="N169" s="10" t="s">
        <v>36</v>
      </c>
      <c r="O169" s="10" t="s">
        <v>36</v>
      </c>
      <c r="P169" s="10" t="s">
        <v>36</v>
      </c>
      <c r="Q169" s="10" t="s">
        <v>36</v>
      </c>
      <c r="R169" s="11" t="s">
        <v>36</v>
      </c>
      <c r="S169" s="11" t="s">
        <v>36</v>
      </c>
      <c r="T169" s="11" t="s">
        <v>36</v>
      </c>
      <c r="U169" s="11" t="s">
        <v>36</v>
      </c>
      <c r="V169" s="11" t="s">
        <v>36</v>
      </c>
      <c r="W169" s="11" t="s">
        <v>36</v>
      </c>
      <c r="X169" s="11" t="s">
        <v>36</v>
      </c>
      <c r="Y169" s="939"/>
      <c r="Z169" s="939"/>
      <c r="AA169" s="1074"/>
      <c r="AB169" s="1075"/>
    </row>
    <row r="170" spans="1:28" x14ac:dyDescent="0.25">
      <c r="A170" s="123">
        <v>1</v>
      </c>
      <c r="B170" s="933" t="s">
        <v>191</v>
      </c>
      <c r="C170" s="1040" t="str">
        <f>IF(AA170&gt;=450000,"LPN",IF(AND(AA170&gt;190000,AA170&lt;470000),"LP",IF(AND(AA170&gt;=56000,AA170&lt;=190000),"3C","2C ")))</f>
        <v xml:space="preserve">2C </v>
      </c>
      <c r="D170" s="1090" t="s">
        <v>192</v>
      </c>
      <c r="E170" s="933" t="s">
        <v>193</v>
      </c>
      <c r="F170" s="933" t="s">
        <v>194</v>
      </c>
      <c r="G170" s="124" t="s">
        <v>44</v>
      </c>
      <c r="H170" s="124" t="s">
        <v>44</v>
      </c>
      <c r="I170" s="124" t="s">
        <v>44</v>
      </c>
      <c r="J170" s="124" t="s">
        <v>44</v>
      </c>
      <c r="K170" s="124">
        <f>SUM(L170-8)</f>
        <v>42109</v>
      </c>
      <c r="L170" s="124">
        <f>SUM(M170*1)</f>
        <v>42117</v>
      </c>
      <c r="M170" s="124">
        <f>SUM(N170*1)</f>
        <v>42117</v>
      </c>
      <c r="N170" s="124">
        <f>SUM(O170-1)</f>
        <v>42117</v>
      </c>
      <c r="O170" s="124">
        <f>SUM(U170-3)</f>
        <v>42118</v>
      </c>
      <c r="P170" s="125">
        <f>SUM(U170*1)</f>
        <v>42121</v>
      </c>
      <c r="Q170" s="125" t="s">
        <v>44</v>
      </c>
      <c r="R170" s="125" t="s">
        <v>44</v>
      </c>
      <c r="S170" s="125" t="s">
        <v>44</v>
      </c>
      <c r="T170" s="125" t="s">
        <v>44</v>
      </c>
      <c r="U170" s="125">
        <f>SUM(V170-4)</f>
        <v>42121</v>
      </c>
      <c r="V170" s="125">
        <f>SUM(W170-4)</f>
        <v>42125</v>
      </c>
      <c r="W170" s="125">
        <f>SUM(X170-3)</f>
        <v>42129</v>
      </c>
      <c r="X170" s="126">
        <v>42132</v>
      </c>
      <c r="Y170" s="127"/>
      <c r="Z170" s="127"/>
      <c r="AA170" s="128">
        <v>20000</v>
      </c>
      <c r="AB170" s="870"/>
    </row>
    <row r="171" spans="1:28" ht="23.25" customHeight="1" x14ac:dyDescent="0.25">
      <c r="A171" s="129"/>
      <c r="B171" s="934"/>
      <c r="C171" s="1041"/>
      <c r="D171" s="1091"/>
      <c r="E171" s="934"/>
      <c r="F171" s="934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1"/>
      <c r="S171" s="131"/>
      <c r="T171" s="131"/>
      <c r="U171" s="131"/>
      <c r="V171" s="131"/>
      <c r="W171" s="131"/>
      <c r="X171" s="131"/>
      <c r="Y171" s="132"/>
      <c r="Z171" s="132"/>
      <c r="AA171" s="133"/>
      <c r="AB171" s="871"/>
    </row>
    <row r="172" spans="1:28" x14ac:dyDescent="0.25">
      <c r="A172" s="134">
        <v>2</v>
      </c>
      <c r="B172" s="933" t="s">
        <v>195</v>
      </c>
      <c r="C172" s="1040" t="str">
        <f>IF(AA172&gt;=450000,"LPN",IF(AND(AA172&gt;190000,AA172&lt;470000),"LP",IF(AND(AA172&gt;=56000,AA172&lt;=190000),"3C","2C ")))</f>
        <v xml:space="preserve">2C </v>
      </c>
      <c r="D172" s="1090" t="s">
        <v>192</v>
      </c>
      <c r="E172" s="933" t="s">
        <v>193</v>
      </c>
      <c r="F172" s="933" t="s">
        <v>196</v>
      </c>
      <c r="G172" s="16" t="s">
        <v>44</v>
      </c>
      <c r="H172" s="16" t="s">
        <v>44</v>
      </c>
      <c r="I172" s="16" t="s">
        <v>44</v>
      </c>
      <c r="J172" s="16" t="s">
        <v>44</v>
      </c>
      <c r="K172" s="16">
        <f>SUM(L172-8)</f>
        <v>42046</v>
      </c>
      <c r="L172" s="16">
        <f>SUM(M172*1)</f>
        <v>42054</v>
      </c>
      <c r="M172" s="16">
        <f>SUM(N172*1)</f>
        <v>42054</v>
      </c>
      <c r="N172" s="16">
        <f>SUM(O172-1)</f>
        <v>42054</v>
      </c>
      <c r="O172" s="16">
        <f>SUM(U172-3)</f>
        <v>42055</v>
      </c>
      <c r="P172" s="135">
        <f>SUM(U172*1)</f>
        <v>42058</v>
      </c>
      <c r="Q172" s="135" t="s">
        <v>44</v>
      </c>
      <c r="R172" s="135" t="s">
        <v>44</v>
      </c>
      <c r="S172" s="135" t="s">
        <v>44</v>
      </c>
      <c r="T172" s="135" t="s">
        <v>44</v>
      </c>
      <c r="U172" s="135">
        <f>SUM(V172-4)</f>
        <v>42058</v>
      </c>
      <c r="V172" s="135">
        <f>SUM(W172-4)</f>
        <v>42062</v>
      </c>
      <c r="W172" s="135">
        <f>SUM(X172-3)</f>
        <v>42066</v>
      </c>
      <c r="X172" s="136">
        <v>42069</v>
      </c>
      <c r="Y172" s="132"/>
      <c r="Z172" s="132"/>
      <c r="AA172" s="133">
        <v>50000</v>
      </c>
      <c r="AB172" s="871"/>
    </row>
    <row r="173" spans="1:28" ht="26.25" customHeight="1" x14ac:dyDescent="0.25">
      <c r="A173" s="129"/>
      <c r="B173" s="934"/>
      <c r="C173" s="1041"/>
      <c r="D173" s="1091"/>
      <c r="E173" s="934"/>
      <c r="F173" s="934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1"/>
      <c r="S173" s="131"/>
      <c r="T173" s="131"/>
      <c r="U173" s="131"/>
      <c r="V173" s="131"/>
      <c r="W173" s="131"/>
      <c r="X173" s="131"/>
      <c r="Y173" s="132"/>
      <c r="Z173" s="132"/>
      <c r="AA173" s="133"/>
      <c r="AB173" s="871"/>
    </row>
    <row r="174" spans="1:28" x14ac:dyDescent="0.25">
      <c r="A174" s="134">
        <v>3</v>
      </c>
      <c r="B174" s="933" t="s">
        <v>197</v>
      </c>
      <c r="C174" s="1040" t="str">
        <f>IF(AA174&gt;=450000,"LPN",IF(AND(AA174&gt;190000,AA174&lt;470000),"LP",IF(AND(AA174&gt;=56000,AA174&lt;=190000),"3C","2C ")))</f>
        <v xml:space="preserve">2C </v>
      </c>
      <c r="D174" s="1090" t="s">
        <v>192</v>
      </c>
      <c r="E174" s="933" t="s">
        <v>193</v>
      </c>
      <c r="F174" s="933" t="s">
        <v>196</v>
      </c>
      <c r="G174" s="16" t="s">
        <v>44</v>
      </c>
      <c r="H174" s="16" t="s">
        <v>44</v>
      </c>
      <c r="I174" s="16" t="s">
        <v>44</v>
      </c>
      <c r="J174" s="16" t="s">
        <v>44</v>
      </c>
      <c r="K174" s="16">
        <f>SUM(L174-8)</f>
        <v>42046</v>
      </c>
      <c r="L174" s="16">
        <f>SUM(M174*1)</f>
        <v>42054</v>
      </c>
      <c r="M174" s="16">
        <f>SUM(N174*1)</f>
        <v>42054</v>
      </c>
      <c r="N174" s="16">
        <f>SUM(O174-1)</f>
        <v>42054</v>
      </c>
      <c r="O174" s="16">
        <f>SUM(U174-3)</f>
        <v>42055</v>
      </c>
      <c r="P174" s="135">
        <f>SUM(U174*1)</f>
        <v>42058</v>
      </c>
      <c r="Q174" s="135" t="s">
        <v>44</v>
      </c>
      <c r="R174" s="135" t="s">
        <v>44</v>
      </c>
      <c r="S174" s="135" t="s">
        <v>44</v>
      </c>
      <c r="T174" s="135" t="s">
        <v>44</v>
      </c>
      <c r="U174" s="135">
        <f>SUM(V174-4)</f>
        <v>42058</v>
      </c>
      <c r="V174" s="135">
        <f>SUM(W174-4)</f>
        <v>42062</v>
      </c>
      <c r="W174" s="135">
        <f>SUM(X174-3)</f>
        <v>42066</v>
      </c>
      <c r="X174" s="136">
        <v>42069</v>
      </c>
      <c r="Y174" s="132"/>
      <c r="Z174" s="132"/>
      <c r="AA174" s="133">
        <v>10000</v>
      </c>
      <c r="AB174" s="871"/>
    </row>
    <row r="175" spans="1:28" ht="25.5" customHeight="1" x14ac:dyDescent="0.25">
      <c r="A175" s="137"/>
      <c r="B175" s="934"/>
      <c r="C175" s="1041"/>
      <c r="D175" s="1091"/>
      <c r="E175" s="934"/>
      <c r="F175" s="934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1"/>
      <c r="S175" s="131"/>
      <c r="T175" s="131"/>
      <c r="U175" s="131"/>
      <c r="V175" s="131"/>
      <c r="W175" s="131"/>
      <c r="X175" s="131"/>
      <c r="Y175" s="132"/>
      <c r="Z175" s="132"/>
      <c r="AA175" s="133"/>
      <c r="AB175" s="871"/>
    </row>
    <row r="176" spans="1:28" x14ac:dyDescent="0.25">
      <c r="A176" s="134">
        <v>4</v>
      </c>
      <c r="B176" s="933" t="s">
        <v>198</v>
      </c>
      <c r="C176" s="1040" t="str">
        <f>IF(AA176&gt;=450000,"LPN",IF(AND(AA176&gt;190000,AA176&lt;470000),"LP",IF(AND(AA176&gt;=56000,AA176&lt;=190000),"3C","2C ")))</f>
        <v xml:space="preserve">2C </v>
      </c>
      <c r="D176" s="1090" t="s">
        <v>192</v>
      </c>
      <c r="E176" s="933" t="s">
        <v>199</v>
      </c>
      <c r="F176" s="933" t="s">
        <v>196</v>
      </c>
      <c r="G176" s="16" t="s">
        <v>44</v>
      </c>
      <c r="H176" s="16" t="s">
        <v>44</v>
      </c>
      <c r="I176" s="16" t="s">
        <v>44</v>
      </c>
      <c r="J176" s="16" t="s">
        <v>44</v>
      </c>
      <c r="K176" s="16">
        <f>SUM(L176-8)</f>
        <v>42046</v>
      </c>
      <c r="L176" s="16">
        <f>SUM(M176*1)</f>
        <v>42054</v>
      </c>
      <c r="M176" s="16">
        <f>SUM(N176*1)</f>
        <v>42054</v>
      </c>
      <c r="N176" s="16">
        <f>SUM(O176-1)</f>
        <v>42054</v>
      </c>
      <c r="O176" s="16">
        <f>SUM(U176-3)</f>
        <v>42055</v>
      </c>
      <c r="P176" s="135">
        <f>SUM(U176*1)</f>
        <v>42058</v>
      </c>
      <c r="Q176" s="135" t="s">
        <v>44</v>
      </c>
      <c r="R176" s="135" t="s">
        <v>44</v>
      </c>
      <c r="S176" s="135" t="s">
        <v>44</v>
      </c>
      <c r="T176" s="135" t="s">
        <v>44</v>
      </c>
      <c r="U176" s="135">
        <f>SUM(V176-4)</f>
        <v>42058</v>
      </c>
      <c r="V176" s="135">
        <f>SUM(W176-4)</f>
        <v>42062</v>
      </c>
      <c r="W176" s="135">
        <f>SUM(X176-3)</f>
        <v>42066</v>
      </c>
      <c r="X176" s="136">
        <v>42069</v>
      </c>
      <c r="Y176" s="138"/>
      <c r="Z176" s="138"/>
      <c r="AA176" s="139">
        <v>2849</v>
      </c>
      <c r="AB176" s="871"/>
    </row>
    <row r="177" spans="1:28" x14ac:dyDescent="0.25">
      <c r="A177" s="134"/>
      <c r="B177" s="934"/>
      <c r="C177" s="1041"/>
      <c r="D177" s="1091"/>
      <c r="E177" s="934"/>
      <c r="F177" s="934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1"/>
      <c r="S177" s="131"/>
      <c r="T177" s="131"/>
      <c r="U177" s="131"/>
      <c r="V177" s="131"/>
      <c r="W177" s="131"/>
      <c r="X177" s="131"/>
      <c r="Y177" s="132"/>
      <c r="Z177" s="132"/>
      <c r="AA177" s="133"/>
      <c r="AB177" s="871"/>
    </row>
    <row r="178" spans="1:28" x14ac:dyDescent="0.25">
      <c r="A178" s="123">
        <f>+A176+1</f>
        <v>5</v>
      </c>
      <c r="B178" s="933" t="s">
        <v>200</v>
      </c>
      <c r="C178" s="1040" t="str">
        <f>IF(AA178&gt;=450000,"LPN",IF(AND(AA178&gt;190000,AA178&lt;470000),"LP",IF(AND(AA178&gt;=56000,AA178&lt;=190000),"3C","2C ")))</f>
        <v xml:space="preserve">2C </v>
      </c>
      <c r="D178" s="1090" t="s">
        <v>192</v>
      </c>
      <c r="E178" s="1092" t="s">
        <v>201</v>
      </c>
      <c r="F178" s="933" t="s">
        <v>196</v>
      </c>
      <c r="G178" s="16" t="s">
        <v>44</v>
      </c>
      <c r="H178" s="16" t="s">
        <v>44</v>
      </c>
      <c r="I178" s="16" t="s">
        <v>44</v>
      </c>
      <c r="J178" s="16" t="s">
        <v>44</v>
      </c>
      <c r="K178" s="16">
        <f>SUM(L178-8)</f>
        <v>42046</v>
      </c>
      <c r="L178" s="16">
        <f>SUM(M178*1)</f>
        <v>42054</v>
      </c>
      <c r="M178" s="16">
        <f>SUM(N178*1)</f>
        <v>42054</v>
      </c>
      <c r="N178" s="16">
        <f>SUM(O178-1)</f>
        <v>42054</v>
      </c>
      <c r="O178" s="16">
        <f>SUM(U178-3)</f>
        <v>42055</v>
      </c>
      <c r="P178" s="135">
        <f>SUM(U178*1)</f>
        <v>42058</v>
      </c>
      <c r="Q178" s="135" t="s">
        <v>44</v>
      </c>
      <c r="R178" s="135" t="s">
        <v>44</v>
      </c>
      <c r="S178" s="135" t="s">
        <v>44</v>
      </c>
      <c r="T178" s="135" t="s">
        <v>44</v>
      </c>
      <c r="U178" s="135">
        <f>SUM(V178-4)</f>
        <v>42058</v>
      </c>
      <c r="V178" s="135">
        <f>SUM(W178-4)</f>
        <v>42062</v>
      </c>
      <c r="W178" s="135">
        <f>SUM(X178-3)</f>
        <v>42066</v>
      </c>
      <c r="X178" s="136">
        <v>42069</v>
      </c>
      <c r="Y178" s="138"/>
      <c r="Z178" s="138"/>
      <c r="AA178" s="139">
        <v>22400</v>
      </c>
      <c r="AB178" s="871"/>
    </row>
    <row r="179" spans="1:28" x14ac:dyDescent="0.25">
      <c r="A179" s="134"/>
      <c r="B179" s="934"/>
      <c r="C179" s="1041"/>
      <c r="D179" s="1091"/>
      <c r="E179" s="1093"/>
      <c r="F179" s="934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1"/>
      <c r="S179" s="131"/>
      <c r="T179" s="131"/>
      <c r="U179" s="131"/>
      <c r="V179" s="131"/>
      <c r="W179" s="131"/>
      <c r="X179" s="131"/>
      <c r="Y179" s="132"/>
      <c r="Z179" s="132"/>
      <c r="AA179" s="133"/>
      <c r="AB179" s="871"/>
    </row>
    <row r="180" spans="1:28" x14ac:dyDescent="0.25">
      <c r="A180" s="123">
        <f>+A178+1</f>
        <v>6</v>
      </c>
      <c r="B180" s="933" t="s">
        <v>202</v>
      </c>
      <c r="C180" s="1040" t="str">
        <f>IF(AA180&gt;=450000,"LPN",IF(AND(AA180&gt;190000,AA180&lt;470000),"LP",IF(AND(AA180&gt;=56000,AA180&lt;=190000),"3C","2C ")))</f>
        <v xml:space="preserve">2C </v>
      </c>
      <c r="D180" s="1090" t="s">
        <v>192</v>
      </c>
      <c r="E180" s="933" t="s">
        <v>201</v>
      </c>
      <c r="F180" s="933" t="s">
        <v>196</v>
      </c>
      <c r="G180" s="16" t="s">
        <v>44</v>
      </c>
      <c r="H180" s="16" t="s">
        <v>44</v>
      </c>
      <c r="I180" s="16" t="s">
        <v>44</v>
      </c>
      <c r="J180" s="16" t="s">
        <v>44</v>
      </c>
      <c r="K180" s="16">
        <f>SUM(L180-8)</f>
        <v>42046</v>
      </c>
      <c r="L180" s="16">
        <f>SUM(M180*1)</f>
        <v>42054</v>
      </c>
      <c r="M180" s="16">
        <f>SUM(N180*1)</f>
        <v>42054</v>
      </c>
      <c r="N180" s="16">
        <f>SUM(O180-1)</f>
        <v>42054</v>
      </c>
      <c r="O180" s="16">
        <f>SUM(U180-3)</f>
        <v>42055</v>
      </c>
      <c r="P180" s="135">
        <f>SUM(U180*1)</f>
        <v>42058</v>
      </c>
      <c r="Q180" s="135" t="s">
        <v>44</v>
      </c>
      <c r="R180" s="135" t="s">
        <v>44</v>
      </c>
      <c r="S180" s="135" t="s">
        <v>44</v>
      </c>
      <c r="T180" s="135" t="s">
        <v>44</v>
      </c>
      <c r="U180" s="135">
        <f>SUM(V180-4)</f>
        <v>42058</v>
      </c>
      <c r="V180" s="135">
        <f>SUM(W180-4)</f>
        <v>42062</v>
      </c>
      <c r="W180" s="135">
        <f>SUM(X180-3)</f>
        <v>42066</v>
      </c>
      <c r="X180" s="136">
        <v>42069</v>
      </c>
      <c r="Y180" s="138"/>
      <c r="Z180" s="138"/>
      <c r="AA180" s="140">
        <v>7600</v>
      </c>
      <c r="AB180" s="872"/>
    </row>
    <row r="181" spans="1:28" x14ac:dyDescent="0.25">
      <c r="A181" s="134"/>
      <c r="B181" s="1094"/>
      <c r="C181" s="1041"/>
      <c r="D181" s="1091"/>
      <c r="E181" s="934"/>
      <c r="F181" s="934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1"/>
      <c r="S181" s="11"/>
      <c r="T181" s="11"/>
      <c r="U181" s="11"/>
      <c r="V181" s="11"/>
      <c r="W181" s="11"/>
      <c r="X181" s="11"/>
      <c r="Y181" s="138"/>
      <c r="Z181" s="138"/>
      <c r="AA181" s="140"/>
      <c r="AB181" s="872"/>
    </row>
    <row r="182" spans="1:28" x14ac:dyDescent="0.25">
      <c r="A182" s="134"/>
      <c r="B182" s="141" t="s">
        <v>203</v>
      </c>
      <c r="C182" s="142"/>
      <c r="D182" s="143"/>
      <c r="E182" s="144"/>
      <c r="F182" s="144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6"/>
      <c r="S182" s="146"/>
      <c r="T182" s="146"/>
      <c r="U182" s="146"/>
      <c r="V182" s="146"/>
      <c r="W182" s="146"/>
      <c r="X182" s="146"/>
      <c r="Y182" s="147"/>
      <c r="Z182" s="147"/>
      <c r="AA182" s="148"/>
      <c r="AB182" s="873"/>
    </row>
    <row r="183" spans="1:28" x14ac:dyDescent="0.25">
      <c r="A183" s="134"/>
      <c r="B183" s="141" t="s">
        <v>204</v>
      </c>
      <c r="C183" s="142"/>
      <c r="D183" s="143"/>
      <c r="E183" s="144"/>
      <c r="F183" s="144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6"/>
      <c r="S183" s="146"/>
      <c r="T183" s="146"/>
      <c r="U183" s="146"/>
      <c r="V183" s="146"/>
      <c r="W183" s="146"/>
      <c r="X183" s="146"/>
      <c r="Y183" s="147"/>
      <c r="Z183" s="147"/>
      <c r="AA183" s="148"/>
      <c r="AB183" s="873"/>
    </row>
    <row r="184" spans="1:28" x14ac:dyDescent="0.25">
      <c r="A184" s="134"/>
      <c r="B184" s="141" t="s">
        <v>205</v>
      </c>
      <c r="C184" s="142"/>
      <c r="D184" s="143"/>
      <c r="E184" s="144"/>
      <c r="F184" s="144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6"/>
      <c r="S184" s="146"/>
      <c r="T184" s="146"/>
      <c r="U184" s="146"/>
      <c r="V184" s="146"/>
      <c r="W184" s="146"/>
      <c r="X184" s="146"/>
      <c r="Y184" s="147"/>
      <c r="Z184" s="147"/>
      <c r="AA184" s="148"/>
      <c r="AB184" s="873"/>
    </row>
    <row r="185" spans="1:28" x14ac:dyDescent="0.25">
      <c r="A185" s="134"/>
      <c r="B185" s="141" t="s">
        <v>206</v>
      </c>
      <c r="C185" s="142"/>
      <c r="D185" s="143"/>
      <c r="E185" s="144"/>
      <c r="F185" s="144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6"/>
      <c r="S185" s="146"/>
      <c r="T185" s="146"/>
      <c r="U185" s="146"/>
      <c r="V185" s="146"/>
      <c r="W185" s="146"/>
      <c r="X185" s="146"/>
      <c r="Y185" s="147"/>
      <c r="Z185" s="147"/>
      <c r="AA185" s="148"/>
      <c r="AB185" s="873"/>
    </row>
    <row r="186" spans="1:28" x14ac:dyDescent="0.25">
      <c r="A186" s="134"/>
      <c r="B186" s="141" t="s">
        <v>207</v>
      </c>
      <c r="C186" s="142"/>
      <c r="D186" s="143"/>
      <c r="E186" s="144"/>
      <c r="F186" s="144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6"/>
      <c r="S186" s="146"/>
      <c r="T186" s="146"/>
      <c r="U186" s="146"/>
      <c r="V186" s="146"/>
      <c r="W186" s="146"/>
      <c r="X186" s="146"/>
      <c r="Y186" s="147"/>
      <c r="Z186" s="147"/>
      <c r="AA186" s="148"/>
      <c r="AB186" s="873"/>
    </row>
    <row r="187" spans="1:28" x14ac:dyDescent="0.25">
      <c r="A187" s="123">
        <f>+A180+1</f>
        <v>7</v>
      </c>
      <c r="B187" s="933" t="s">
        <v>208</v>
      </c>
      <c r="C187" s="1095" t="s">
        <v>209</v>
      </c>
      <c r="D187" s="1090" t="s">
        <v>192</v>
      </c>
      <c r="E187" s="1092" t="s">
        <v>210</v>
      </c>
      <c r="F187" s="933" t="s">
        <v>196</v>
      </c>
      <c r="G187" s="149" t="s">
        <v>44</v>
      </c>
      <c r="H187" s="149" t="s">
        <v>44</v>
      </c>
      <c r="I187" s="149" t="s">
        <v>44</v>
      </c>
      <c r="J187" s="149" t="s">
        <v>44</v>
      </c>
      <c r="K187" s="149" t="s">
        <v>44</v>
      </c>
      <c r="L187" s="149" t="s">
        <v>44</v>
      </c>
      <c r="M187" s="149" t="s">
        <v>44</v>
      </c>
      <c r="N187" s="149" t="s">
        <v>44</v>
      </c>
      <c r="O187" s="149" t="s">
        <v>44</v>
      </c>
      <c r="P187" s="149" t="s">
        <v>44</v>
      </c>
      <c r="Q187" s="149" t="s">
        <v>44</v>
      </c>
      <c r="R187" s="149" t="s">
        <v>44</v>
      </c>
      <c r="S187" s="149" t="s">
        <v>44</v>
      </c>
      <c r="T187" s="149" t="s">
        <v>44</v>
      </c>
      <c r="U187" s="135">
        <f>SUM(V187-2)</f>
        <v>42062</v>
      </c>
      <c r="V187" s="135">
        <f>SUM(W187-3)</f>
        <v>42064</v>
      </c>
      <c r="W187" s="150">
        <f>SUM(X187-2)</f>
        <v>42067</v>
      </c>
      <c r="X187" s="136">
        <v>42069</v>
      </c>
      <c r="Y187" s="138"/>
      <c r="Z187" s="138"/>
      <c r="AA187" s="139">
        <v>28500</v>
      </c>
      <c r="AB187" s="872"/>
    </row>
    <row r="188" spans="1:28" x14ac:dyDescent="0.25">
      <c r="A188" s="129"/>
      <c r="B188" s="934"/>
      <c r="C188" s="1096"/>
      <c r="D188" s="1091"/>
      <c r="E188" s="1093"/>
      <c r="F188" s="934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1"/>
      <c r="S188" s="11"/>
      <c r="T188" s="11"/>
      <c r="U188" s="11"/>
      <c r="V188" s="11"/>
      <c r="W188" s="11"/>
      <c r="X188" s="11"/>
      <c r="Y188" s="138"/>
      <c r="Z188" s="138"/>
      <c r="AA188" s="140"/>
      <c r="AB188" s="872"/>
    </row>
    <row r="189" spans="1:28" x14ac:dyDescent="0.25">
      <c r="A189" s="123">
        <f>+A187+1</f>
        <v>8</v>
      </c>
      <c r="B189" s="933" t="s">
        <v>211</v>
      </c>
      <c r="C189" s="1095" t="s">
        <v>209</v>
      </c>
      <c r="D189" s="1090" t="s">
        <v>192</v>
      </c>
      <c r="E189" s="1092" t="s">
        <v>210</v>
      </c>
      <c r="F189" s="933" t="s">
        <v>196</v>
      </c>
      <c r="G189" s="149" t="s">
        <v>44</v>
      </c>
      <c r="H189" s="149" t="s">
        <v>44</v>
      </c>
      <c r="I189" s="149" t="s">
        <v>44</v>
      </c>
      <c r="J189" s="149" t="s">
        <v>44</v>
      </c>
      <c r="K189" s="149" t="s">
        <v>44</v>
      </c>
      <c r="L189" s="149" t="s">
        <v>44</v>
      </c>
      <c r="M189" s="149" t="s">
        <v>44</v>
      </c>
      <c r="N189" s="149" t="s">
        <v>44</v>
      </c>
      <c r="O189" s="149" t="s">
        <v>44</v>
      </c>
      <c r="P189" s="149" t="s">
        <v>44</v>
      </c>
      <c r="Q189" s="149" t="s">
        <v>44</v>
      </c>
      <c r="R189" s="149" t="s">
        <v>44</v>
      </c>
      <c r="S189" s="149" t="s">
        <v>44</v>
      </c>
      <c r="T189" s="149" t="s">
        <v>44</v>
      </c>
      <c r="U189" s="135">
        <f>SUM(V189-2)</f>
        <v>42062</v>
      </c>
      <c r="V189" s="135">
        <f>SUM(W189-3)</f>
        <v>42064</v>
      </c>
      <c r="W189" s="150">
        <f>SUM(X189-2)</f>
        <v>42067</v>
      </c>
      <c r="X189" s="136">
        <v>42069</v>
      </c>
      <c r="Y189" s="138"/>
      <c r="Z189" s="138"/>
      <c r="AA189" s="139">
        <v>1500</v>
      </c>
      <c r="AB189" s="872"/>
    </row>
    <row r="190" spans="1:28" x14ac:dyDescent="0.25">
      <c r="A190" s="129"/>
      <c r="B190" s="934"/>
      <c r="C190" s="1096"/>
      <c r="D190" s="1091"/>
      <c r="E190" s="1093"/>
      <c r="F190" s="93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1"/>
      <c r="S190" s="11"/>
      <c r="T190" s="11"/>
      <c r="U190" s="11"/>
      <c r="V190" s="11"/>
      <c r="W190" s="11"/>
      <c r="X190" s="11"/>
      <c r="Y190" s="138"/>
      <c r="Z190" s="138"/>
      <c r="AA190" s="140"/>
      <c r="AB190" s="872"/>
    </row>
    <row r="191" spans="1:28" x14ac:dyDescent="0.25">
      <c r="A191" s="134">
        <v>9</v>
      </c>
      <c r="B191" s="933" t="s">
        <v>212</v>
      </c>
      <c r="C191" s="1095" t="s">
        <v>209</v>
      </c>
      <c r="D191" s="1090" t="s">
        <v>192</v>
      </c>
      <c r="E191" s="1092" t="s">
        <v>213</v>
      </c>
      <c r="F191" s="933" t="s">
        <v>196</v>
      </c>
      <c r="G191" s="149" t="s">
        <v>44</v>
      </c>
      <c r="H191" s="149" t="s">
        <v>44</v>
      </c>
      <c r="I191" s="149" t="s">
        <v>44</v>
      </c>
      <c r="J191" s="149" t="s">
        <v>44</v>
      </c>
      <c r="K191" s="149" t="s">
        <v>44</v>
      </c>
      <c r="L191" s="149" t="s">
        <v>44</v>
      </c>
      <c r="M191" s="149" t="s">
        <v>44</v>
      </c>
      <c r="N191" s="149" t="s">
        <v>44</v>
      </c>
      <c r="O191" s="149" t="s">
        <v>44</v>
      </c>
      <c r="P191" s="149" t="s">
        <v>44</v>
      </c>
      <c r="Q191" s="149" t="s">
        <v>44</v>
      </c>
      <c r="R191" s="149" t="s">
        <v>44</v>
      </c>
      <c r="S191" s="149" t="s">
        <v>44</v>
      </c>
      <c r="T191" s="149" t="s">
        <v>44</v>
      </c>
      <c r="U191" s="135">
        <f>SUM(V191-2)</f>
        <v>42062</v>
      </c>
      <c r="V191" s="135">
        <f>SUM(W191-3)</f>
        <v>42064</v>
      </c>
      <c r="W191" s="150">
        <f>SUM(X191-2)</f>
        <v>42067</v>
      </c>
      <c r="X191" s="136">
        <v>42069</v>
      </c>
      <c r="Y191" s="138"/>
      <c r="Z191" s="138"/>
      <c r="AA191" s="139">
        <v>14000</v>
      </c>
      <c r="AB191" s="872"/>
    </row>
    <row r="192" spans="1:28" x14ac:dyDescent="0.25">
      <c r="A192" s="129"/>
      <c r="B192" s="934"/>
      <c r="C192" s="1096"/>
      <c r="D192" s="1091"/>
      <c r="E192" s="1093"/>
      <c r="F192" s="934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1"/>
      <c r="S192" s="11"/>
      <c r="T192" s="11"/>
      <c r="U192" s="11"/>
      <c r="V192" s="11"/>
      <c r="W192" s="11"/>
      <c r="X192" s="11"/>
      <c r="Y192" s="138"/>
      <c r="Z192" s="138"/>
      <c r="AA192" s="140"/>
      <c r="AB192" s="872"/>
    </row>
    <row r="193" spans="1:28" x14ac:dyDescent="0.25">
      <c r="A193" s="134">
        <v>10</v>
      </c>
      <c r="B193" s="933" t="s">
        <v>214</v>
      </c>
      <c r="C193" s="1040" t="str">
        <f>IF(AA193&gt;=450000,"LPN",IF(AND(AA193&gt;190000,AA193&lt;470000),"LP",IF(AND(AA193&gt;=56000,AA193&lt;=190000),"3C","2C ")))</f>
        <v xml:space="preserve">2C </v>
      </c>
      <c r="D193" s="1090" t="s">
        <v>192</v>
      </c>
      <c r="E193" s="933" t="s">
        <v>215</v>
      </c>
      <c r="F193" s="933" t="s">
        <v>194</v>
      </c>
      <c r="G193" s="16" t="s">
        <v>44</v>
      </c>
      <c r="H193" s="16" t="s">
        <v>44</v>
      </c>
      <c r="I193" s="16" t="s">
        <v>44</v>
      </c>
      <c r="J193" s="16" t="s">
        <v>44</v>
      </c>
      <c r="K193" s="16">
        <f>SUM(L193-8)</f>
        <v>42109</v>
      </c>
      <c r="L193" s="16">
        <f>SUM(M193*1)</f>
        <v>42117</v>
      </c>
      <c r="M193" s="16">
        <f>SUM(N193*1)</f>
        <v>42117</v>
      </c>
      <c r="N193" s="16">
        <f>SUM(O193-1)</f>
        <v>42117</v>
      </c>
      <c r="O193" s="16">
        <f>SUM(U193-3)</f>
        <v>42118</v>
      </c>
      <c r="P193" s="135">
        <f>SUM(U193*1)</f>
        <v>42121</v>
      </c>
      <c r="Q193" s="135" t="s">
        <v>44</v>
      </c>
      <c r="R193" s="135" t="s">
        <v>44</v>
      </c>
      <c r="S193" s="135" t="s">
        <v>44</v>
      </c>
      <c r="T193" s="135" t="s">
        <v>44</v>
      </c>
      <c r="U193" s="135">
        <f>SUM(V193-4)</f>
        <v>42121</v>
      </c>
      <c r="V193" s="135">
        <f>SUM(W193-4)</f>
        <v>42125</v>
      </c>
      <c r="W193" s="135">
        <f>SUM(X193-3)</f>
        <v>42129</v>
      </c>
      <c r="X193" s="136">
        <v>42132</v>
      </c>
      <c r="Y193" s="138"/>
      <c r="Z193" s="138"/>
      <c r="AA193" s="140">
        <v>1000</v>
      </c>
      <c r="AB193" s="872"/>
    </row>
    <row r="194" spans="1:28" x14ac:dyDescent="0.25">
      <c r="A194" s="134"/>
      <c r="B194" s="934"/>
      <c r="C194" s="1041"/>
      <c r="D194" s="1091"/>
      <c r="E194" s="934"/>
      <c r="F194" s="934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1"/>
      <c r="S194" s="11"/>
      <c r="T194" s="11"/>
      <c r="U194" s="11"/>
      <c r="V194" s="11"/>
      <c r="W194" s="11"/>
      <c r="X194" s="11"/>
      <c r="Y194" s="138"/>
      <c r="Z194" s="138"/>
      <c r="AA194" s="140"/>
      <c r="AB194" s="872"/>
    </row>
    <row r="195" spans="1:28" x14ac:dyDescent="0.25">
      <c r="A195" s="151"/>
      <c r="B195" s="981" t="s">
        <v>173</v>
      </c>
      <c r="C195" s="944" t="s">
        <v>35</v>
      </c>
      <c r="D195" s="944"/>
      <c r="E195" s="944"/>
      <c r="F195" s="944"/>
      <c r="G195" s="944"/>
      <c r="H195" s="944"/>
      <c r="I195" s="944"/>
      <c r="J195" s="944"/>
      <c r="K195" s="944"/>
      <c r="L195" s="944"/>
      <c r="M195" s="944"/>
      <c r="N195" s="944"/>
      <c r="O195" s="944"/>
      <c r="P195" s="944"/>
      <c r="Q195" s="944"/>
      <c r="R195" s="944"/>
      <c r="S195" s="944"/>
      <c r="T195" s="944"/>
      <c r="U195" s="944"/>
      <c r="V195" s="944"/>
      <c r="W195" s="944"/>
      <c r="X195" s="944"/>
      <c r="Y195" s="944"/>
      <c r="Z195" s="944"/>
      <c r="AA195" s="152"/>
      <c r="AB195" s="874">
        <f>SUM(AB168,)</f>
        <v>0</v>
      </c>
    </row>
    <row r="196" spans="1:28" ht="16.5" thickBot="1" x14ac:dyDescent="0.3">
      <c r="A196" s="153"/>
      <c r="B196" s="1097"/>
      <c r="C196" s="1098" t="s">
        <v>36</v>
      </c>
      <c r="D196" s="1098"/>
      <c r="E196" s="1098"/>
      <c r="F196" s="1099"/>
      <c r="G196" s="1099"/>
      <c r="H196" s="1099"/>
      <c r="I196" s="1099"/>
      <c r="J196" s="1099"/>
      <c r="K196" s="1099"/>
      <c r="L196" s="1099"/>
      <c r="M196" s="1099"/>
      <c r="N196" s="1099"/>
      <c r="O196" s="1099"/>
      <c r="P196" s="1099"/>
      <c r="Q196" s="1099"/>
      <c r="R196" s="1099"/>
      <c r="S196" s="1099"/>
      <c r="T196" s="1099"/>
      <c r="U196" s="1099"/>
      <c r="V196" s="1099"/>
      <c r="W196" s="1099"/>
      <c r="X196" s="1099"/>
      <c r="Y196" s="1099"/>
      <c r="Z196" s="1099"/>
      <c r="AA196" s="154">
        <f>SUM(AA169)</f>
        <v>0</v>
      </c>
      <c r="AB196" s="875">
        <f>SUM(AB169)</f>
        <v>0</v>
      </c>
    </row>
    <row r="197" spans="1:28" ht="15.75" thickTop="1" x14ac:dyDescent="0.25">
      <c r="A197" s="155"/>
      <c r="B197" s="156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</row>
    <row r="198" spans="1:28" x14ac:dyDescent="0.25">
      <c r="A198" s="155"/>
      <c r="B198" s="158"/>
      <c r="C198" s="159"/>
      <c r="D198" s="159"/>
      <c r="E198" s="159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1"/>
      <c r="R198" s="161"/>
      <c r="S198" s="162"/>
      <c r="T198" s="162"/>
      <c r="U198" s="162"/>
      <c r="V198" s="162"/>
      <c r="W198" s="163"/>
      <c r="X198" s="162"/>
      <c r="Y198" s="162"/>
      <c r="Z198" s="164"/>
    </row>
    <row r="199" spans="1:28" ht="31.5" x14ac:dyDescent="0.25">
      <c r="A199" s="155"/>
      <c r="B199" s="165" t="s">
        <v>174</v>
      </c>
      <c r="C199" s="166"/>
      <c r="D199" s="167" t="s">
        <v>177</v>
      </c>
      <c r="E199" s="168"/>
      <c r="F199" s="169"/>
      <c r="G199" s="170" t="s">
        <v>175</v>
      </c>
      <c r="H199" s="953"/>
      <c r="I199" s="954"/>
      <c r="J199" s="171"/>
      <c r="K199" s="171"/>
      <c r="L199" s="172" t="s">
        <v>176</v>
      </c>
      <c r="M199" s="173"/>
      <c r="N199" s="167" t="s">
        <v>177</v>
      </c>
      <c r="O199" s="169"/>
      <c r="P199" s="174" t="s">
        <v>178</v>
      </c>
      <c r="Q199" s="166"/>
      <c r="R199" s="175"/>
      <c r="S199" s="176"/>
      <c r="T199" s="177" t="s">
        <v>179</v>
      </c>
      <c r="U199" s="173"/>
      <c r="V199" s="173"/>
      <c r="W199" s="178" t="s">
        <v>177</v>
      </c>
      <c r="X199" s="176"/>
      <c r="Y199" s="955" t="s">
        <v>180</v>
      </c>
      <c r="Z199" s="956"/>
      <c r="AA199" s="953"/>
      <c r="AB199" s="954"/>
    </row>
    <row r="200" spans="1:28" ht="47.25" x14ac:dyDescent="0.25">
      <c r="A200" s="155"/>
      <c r="B200" s="179" t="s">
        <v>181</v>
      </c>
      <c r="C200" s="180"/>
      <c r="D200" s="181" t="s">
        <v>177</v>
      </c>
      <c r="E200" s="182"/>
      <c r="F200" s="169"/>
      <c r="G200" s="170" t="s">
        <v>182</v>
      </c>
      <c r="H200" s="953"/>
      <c r="I200" s="954"/>
      <c r="J200" s="171"/>
      <c r="K200" s="171"/>
      <c r="L200" s="183" t="s">
        <v>183</v>
      </c>
      <c r="M200" s="184"/>
      <c r="N200" s="181" t="s">
        <v>177</v>
      </c>
      <c r="O200" s="169"/>
      <c r="P200" s="185" t="s">
        <v>184</v>
      </c>
      <c r="Q200" s="180"/>
      <c r="R200" s="186"/>
      <c r="S200" s="176"/>
      <c r="T200" s="187" t="s">
        <v>185</v>
      </c>
      <c r="U200" s="188"/>
      <c r="V200" s="184"/>
      <c r="W200" s="189" t="s">
        <v>177</v>
      </c>
      <c r="X200" s="176"/>
      <c r="Y200" s="955" t="s">
        <v>186</v>
      </c>
      <c r="Z200" s="956"/>
      <c r="AA200" s="953"/>
      <c r="AB200" s="954"/>
    </row>
    <row r="201" spans="1:28" x14ac:dyDescent="0.25">
      <c r="A201" s="155"/>
      <c r="B201" s="119"/>
      <c r="C201" s="119"/>
      <c r="D201" s="119"/>
      <c r="E201" s="119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</row>
    <row r="202" spans="1:28" x14ac:dyDescent="0.25">
      <c r="A202" s="155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</row>
    <row r="203" spans="1:28" x14ac:dyDescent="0.25">
      <c r="A203" s="155"/>
      <c r="B203" s="119"/>
      <c r="C203" s="119"/>
      <c r="D203" s="922" t="s">
        <v>189</v>
      </c>
      <c r="E203" s="923"/>
      <c r="F203" s="923"/>
      <c r="G203" s="923"/>
      <c r="H203" s="923"/>
      <c r="I203" s="923"/>
      <c r="J203" s="923"/>
      <c r="K203" s="923"/>
      <c r="L203" s="923"/>
      <c r="M203" s="923"/>
      <c r="N203" s="923"/>
      <c r="O203" s="923"/>
      <c r="P203" s="923"/>
      <c r="Q203" s="923"/>
      <c r="R203" s="923"/>
      <c r="S203" s="923"/>
      <c r="T203" s="923"/>
      <c r="U203" s="923"/>
      <c r="V203" s="923"/>
      <c r="W203" s="924"/>
    </row>
    <row r="204" spans="1:28" x14ac:dyDescent="0.25">
      <c r="B204" s="119"/>
      <c r="C204" s="119"/>
      <c r="D204" s="925"/>
      <c r="E204" s="926"/>
      <c r="F204" s="926"/>
      <c r="G204" s="926"/>
      <c r="H204" s="926"/>
      <c r="I204" s="926"/>
      <c r="J204" s="926"/>
      <c r="K204" s="926"/>
      <c r="L204" s="926"/>
      <c r="M204" s="926"/>
      <c r="N204" s="926"/>
      <c r="O204" s="926"/>
      <c r="P204" s="926"/>
      <c r="Q204" s="926"/>
      <c r="R204" s="926"/>
      <c r="S204" s="926"/>
      <c r="T204" s="926"/>
      <c r="U204" s="926"/>
      <c r="V204" s="926"/>
      <c r="W204" s="927"/>
    </row>
    <row r="205" spans="1:28" x14ac:dyDescent="0.25">
      <c r="D205" s="19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92"/>
      <c r="R205" s="162"/>
      <c r="S205" s="192"/>
      <c r="T205" s="192"/>
      <c r="U205" s="192"/>
      <c r="V205" s="192"/>
      <c r="W205" s="193"/>
    </row>
    <row r="206" spans="1:28" ht="15.75" x14ac:dyDescent="0.25">
      <c r="D206" s="1100" t="s">
        <v>216</v>
      </c>
      <c r="E206" s="1101"/>
      <c r="F206" s="1101"/>
      <c r="G206" s="1101"/>
      <c r="H206" s="1101"/>
      <c r="I206" s="1101"/>
      <c r="J206" s="1101"/>
      <c r="K206" s="1101"/>
      <c r="L206" s="1101"/>
      <c r="M206" s="1101"/>
      <c r="N206" s="1101"/>
      <c r="O206" s="1101"/>
      <c r="P206" s="1101"/>
      <c r="Q206" s="1101"/>
      <c r="R206" s="1101"/>
      <c r="S206" s="1101"/>
      <c r="T206" s="1101"/>
      <c r="U206" s="1101"/>
      <c r="V206" s="1101"/>
      <c r="W206" s="1102"/>
    </row>
    <row r="207" spans="1:28" ht="15.75" x14ac:dyDescent="0.25">
      <c r="D207" s="1100" t="s">
        <v>217</v>
      </c>
      <c r="E207" s="1101"/>
      <c r="F207" s="1101"/>
      <c r="G207" s="1101"/>
      <c r="H207" s="1101"/>
      <c r="I207" s="1101"/>
      <c r="J207" s="1101"/>
      <c r="K207" s="1101"/>
      <c r="L207" s="1101"/>
      <c r="M207" s="1101"/>
      <c r="N207" s="1101"/>
      <c r="O207" s="1101"/>
      <c r="P207" s="1101"/>
      <c r="Q207" s="1101"/>
      <c r="R207" s="1101"/>
      <c r="S207" s="1101"/>
      <c r="T207" s="1101"/>
      <c r="U207" s="1101"/>
      <c r="V207" s="1101"/>
      <c r="W207" s="1102"/>
      <c r="X207" s="190"/>
      <c r="Y207" s="190"/>
      <c r="Z207" s="190"/>
      <c r="AA207" s="190"/>
    </row>
    <row r="208" spans="1:28" ht="15.75" x14ac:dyDescent="0.25">
      <c r="A208" s="119"/>
      <c r="B208" s="985" t="s">
        <v>0</v>
      </c>
      <c r="C208" s="985"/>
      <c r="D208" s="985"/>
      <c r="E208" s="985"/>
      <c r="F208" s="985"/>
      <c r="G208" s="985"/>
      <c r="H208" s="985"/>
      <c r="I208" s="985"/>
      <c r="J208" s="985"/>
      <c r="K208" s="985"/>
      <c r="L208" s="985"/>
      <c r="M208" s="985"/>
      <c r="N208" s="985"/>
      <c r="O208" s="985"/>
      <c r="P208" s="985"/>
      <c r="Q208" s="985"/>
      <c r="R208" s="985"/>
      <c r="S208" s="985"/>
      <c r="T208" s="985"/>
      <c r="U208" s="985"/>
      <c r="V208" s="985"/>
      <c r="W208" s="985"/>
      <c r="X208" s="985"/>
      <c r="Y208" s="985"/>
      <c r="Z208" s="985"/>
      <c r="AA208" s="985"/>
      <c r="AB208" s="985"/>
    </row>
    <row r="209" spans="1:28" ht="15.75" x14ac:dyDescent="0.25">
      <c r="B209" s="985" t="s">
        <v>1</v>
      </c>
      <c r="C209" s="985"/>
      <c r="D209" s="985"/>
      <c r="E209" s="985"/>
      <c r="F209" s="985"/>
      <c r="G209" s="985"/>
      <c r="H209" s="985"/>
      <c r="I209" s="985"/>
      <c r="J209" s="985"/>
      <c r="K209" s="985"/>
      <c r="L209" s="985"/>
      <c r="M209" s="985"/>
      <c r="N209" s="985"/>
      <c r="O209" s="985"/>
      <c r="P209" s="985"/>
      <c r="Q209" s="985"/>
      <c r="R209" s="985"/>
      <c r="S209" s="985"/>
      <c r="T209" s="985"/>
      <c r="U209" s="985"/>
      <c r="V209" s="985"/>
      <c r="W209" s="985"/>
      <c r="X209" s="985"/>
      <c r="Y209" s="985"/>
      <c r="Z209" s="985"/>
      <c r="AA209" s="985"/>
      <c r="AB209" s="985"/>
    </row>
    <row r="210" spans="1:28" ht="15.75" x14ac:dyDescent="0.25">
      <c r="B210" s="985" t="s">
        <v>189</v>
      </c>
      <c r="C210" s="985"/>
      <c r="D210" s="985"/>
      <c r="E210" s="985"/>
      <c r="F210" s="985"/>
      <c r="G210" s="985"/>
      <c r="H210" s="985"/>
      <c r="I210" s="985"/>
      <c r="J210" s="985"/>
      <c r="K210" s="985"/>
      <c r="L210" s="985"/>
      <c r="M210" s="985"/>
      <c r="N210" s="985"/>
      <c r="O210" s="985"/>
      <c r="P210" s="985"/>
      <c r="Q210" s="985"/>
      <c r="R210" s="985"/>
      <c r="S210" s="985"/>
      <c r="T210" s="985"/>
      <c r="U210" s="985"/>
      <c r="V210" s="985"/>
      <c r="W210" s="985"/>
      <c r="X210" s="985"/>
      <c r="Y210" s="985"/>
      <c r="Z210" s="985"/>
      <c r="AA210" s="985"/>
      <c r="AB210" s="985"/>
    </row>
    <row r="211" spans="1:28" ht="18" x14ac:dyDescent="0.25">
      <c r="B211" s="1048" t="s">
        <v>190</v>
      </c>
      <c r="C211" s="1048"/>
      <c r="D211" s="1048"/>
      <c r="E211" s="1048"/>
      <c r="F211" s="1048"/>
      <c r="G211" s="1048"/>
      <c r="H211" s="1048"/>
      <c r="I211" s="1048"/>
      <c r="J211" s="1048"/>
      <c r="K211" s="1048"/>
      <c r="L211" s="1048"/>
      <c r="M211" s="1048"/>
      <c r="N211" s="1048"/>
      <c r="O211" s="1048"/>
      <c r="P211" s="1048"/>
      <c r="Q211" s="1048"/>
      <c r="R211" s="1048"/>
      <c r="S211" s="1048"/>
      <c r="T211" s="1048"/>
      <c r="U211" s="1048"/>
      <c r="V211" s="1048"/>
      <c r="W211" s="1048"/>
      <c r="X211" s="1048"/>
      <c r="Y211" s="1048"/>
      <c r="Z211" s="1048"/>
      <c r="AA211" s="1048"/>
      <c r="AB211" s="1048"/>
    </row>
    <row r="212" spans="1:28" ht="15.75" x14ac:dyDescent="0.25">
      <c r="A212" s="120"/>
      <c r="B212" s="986"/>
      <c r="C212" s="986"/>
      <c r="D212" s="986"/>
      <c r="E212" s="986"/>
      <c r="F212" s="986"/>
      <c r="G212" s="986"/>
      <c r="H212" s="986"/>
      <c r="I212" s="986"/>
      <c r="J212" s="986"/>
      <c r="K212" s="986"/>
      <c r="L212" s="986"/>
      <c r="M212" s="986"/>
      <c r="N212" s="986"/>
      <c r="O212" s="986"/>
      <c r="P212" s="986"/>
      <c r="Q212" s="986"/>
      <c r="R212" s="986"/>
      <c r="S212" s="986"/>
      <c r="T212" s="986"/>
      <c r="U212" s="986"/>
      <c r="V212" s="986"/>
      <c r="W212" s="986"/>
      <c r="X212" s="986"/>
      <c r="Y212" s="986"/>
      <c r="Z212" s="986"/>
      <c r="AA212" s="986"/>
      <c r="AB212" s="986"/>
    </row>
    <row r="213" spans="1:28" ht="15.75" thickBot="1" x14ac:dyDescent="0.3">
      <c r="B213" s="119"/>
      <c r="C213" s="119"/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R213" s="121"/>
      <c r="S213" s="121"/>
      <c r="T213" s="121"/>
      <c r="U213" s="121"/>
      <c r="V213" s="121"/>
    </row>
    <row r="214" spans="1:28" ht="15.75" thickTop="1" x14ac:dyDescent="0.25">
      <c r="A214" s="1061" t="s">
        <v>3</v>
      </c>
      <c r="B214" s="1062"/>
      <c r="C214" s="1062"/>
      <c r="D214" s="1062"/>
      <c r="E214" s="1062"/>
      <c r="F214" s="1063"/>
      <c r="G214" s="1070" t="s">
        <v>4</v>
      </c>
      <c r="H214" s="1070"/>
      <c r="I214" s="1070"/>
      <c r="J214" s="1070"/>
      <c r="K214" s="1070"/>
      <c r="L214" s="1070"/>
      <c r="M214" s="1070"/>
      <c r="N214" s="1070"/>
      <c r="O214" s="1070"/>
      <c r="P214" s="1070"/>
      <c r="Q214" s="1070"/>
      <c r="R214" s="1070"/>
      <c r="S214" s="1070"/>
      <c r="T214" s="1070"/>
      <c r="U214" s="1070"/>
      <c r="V214" s="1070"/>
      <c r="W214" s="1070"/>
      <c r="X214" s="1070"/>
      <c r="Y214" s="1070"/>
      <c r="Z214" s="1070"/>
      <c r="AA214" s="1070"/>
      <c r="AB214" s="1071"/>
    </row>
    <row r="215" spans="1:28" x14ac:dyDescent="0.25">
      <c r="A215" s="1064"/>
      <c r="B215" s="1065"/>
      <c r="C215" s="1065"/>
      <c r="D215" s="1065"/>
      <c r="E215" s="1065"/>
      <c r="F215" s="1066"/>
      <c r="G215" s="988" t="s">
        <v>5</v>
      </c>
      <c r="H215" s="988"/>
      <c r="I215" s="988"/>
      <c r="J215" s="989"/>
      <c r="K215" s="990" t="s">
        <v>6</v>
      </c>
      <c r="L215" s="988"/>
      <c r="M215" s="988"/>
      <c r="N215" s="989"/>
      <c r="O215" s="990" t="s">
        <v>7</v>
      </c>
      <c r="P215" s="988"/>
      <c r="Q215" s="988"/>
      <c r="R215" s="988"/>
      <c r="S215" s="990" t="s">
        <v>8</v>
      </c>
      <c r="T215" s="988"/>
      <c r="U215" s="988"/>
      <c r="V215" s="989"/>
      <c r="W215" s="990" t="s">
        <v>9</v>
      </c>
      <c r="X215" s="989"/>
      <c r="Y215" s="991" t="s">
        <v>10</v>
      </c>
      <c r="Z215" s="992"/>
      <c r="AA215" s="992"/>
      <c r="AB215" s="1072"/>
    </row>
    <row r="216" spans="1:28" ht="15.75" thickBot="1" x14ac:dyDescent="0.3">
      <c r="A216" s="1067"/>
      <c r="B216" s="1068"/>
      <c r="C216" s="1068"/>
      <c r="D216" s="1068"/>
      <c r="E216" s="1068"/>
      <c r="F216" s="1069"/>
      <c r="G216" s="964" t="s">
        <v>11</v>
      </c>
      <c r="H216" s="963"/>
      <c r="I216" s="971" t="s">
        <v>12</v>
      </c>
      <c r="J216" s="972"/>
      <c r="K216" s="973" t="s">
        <v>13</v>
      </c>
      <c r="L216" s="972"/>
      <c r="M216" s="973" t="s">
        <v>14</v>
      </c>
      <c r="N216" s="972"/>
      <c r="O216" s="973" t="s">
        <v>15</v>
      </c>
      <c r="P216" s="972"/>
      <c r="Q216" s="973" t="s">
        <v>16</v>
      </c>
      <c r="R216" s="972"/>
      <c r="S216" s="973" t="s">
        <v>17</v>
      </c>
      <c r="T216" s="972"/>
      <c r="U216" s="973" t="s">
        <v>18</v>
      </c>
      <c r="V216" s="972"/>
      <c r="W216" s="973" t="s">
        <v>19</v>
      </c>
      <c r="X216" s="972"/>
      <c r="Y216" s="994"/>
      <c r="Z216" s="995"/>
      <c r="AA216" s="995"/>
      <c r="AB216" s="1073"/>
    </row>
    <row r="217" spans="1:28" ht="39" thickTop="1" x14ac:dyDescent="0.25">
      <c r="A217" s="2" t="s">
        <v>20</v>
      </c>
      <c r="B217" s="122" t="s">
        <v>21</v>
      </c>
      <c r="C217" s="4" t="s">
        <v>22</v>
      </c>
      <c r="D217" s="974" t="s">
        <v>23</v>
      </c>
      <c r="E217" s="975"/>
      <c r="F217" s="5" t="s">
        <v>24</v>
      </c>
      <c r="G217" s="6" t="s">
        <v>25</v>
      </c>
      <c r="H217" s="6" t="s">
        <v>26</v>
      </c>
      <c r="I217" s="6" t="s">
        <v>25</v>
      </c>
      <c r="J217" s="6" t="s">
        <v>26</v>
      </c>
      <c r="K217" s="6" t="s">
        <v>25</v>
      </c>
      <c r="L217" s="6" t="s">
        <v>26</v>
      </c>
      <c r="M217" s="6" t="s">
        <v>25</v>
      </c>
      <c r="N217" s="6" t="s">
        <v>26</v>
      </c>
      <c r="O217" s="6" t="s">
        <v>25</v>
      </c>
      <c r="P217" s="6" t="s">
        <v>26</v>
      </c>
      <c r="Q217" s="5" t="s">
        <v>25</v>
      </c>
      <c r="R217" s="5" t="s">
        <v>26</v>
      </c>
      <c r="S217" s="5" t="s">
        <v>25</v>
      </c>
      <c r="T217" s="5" t="s">
        <v>26</v>
      </c>
      <c r="U217" s="5" t="s">
        <v>25</v>
      </c>
      <c r="V217" s="5" t="s">
        <v>26</v>
      </c>
      <c r="W217" s="5" t="s">
        <v>25</v>
      </c>
      <c r="X217" s="5" t="s">
        <v>26</v>
      </c>
      <c r="Y217" s="4" t="s">
        <v>27</v>
      </c>
      <c r="Z217" s="4" t="s">
        <v>28</v>
      </c>
      <c r="AA217" s="5" t="s">
        <v>29</v>
      </c>
      <c r="AB217" s="855" t="s">
        <v>30</v>
      </c>
    </row>
    <row r="218" spans="1:28" x14ac:dyDescent="0.25">
      <c r="A218" s="7"/>
      <c r="B218" s="1089" t="s">
        <v>31</v>
      </c>
      <c r="C218" s="978" t="s">
        <v>32</v>
      </c>
      <c r="D218" s="974" t="s">
        <v>33</v>
      </c>
      <c r="E218" s="975"/>
      <c r="F218" s="938" t="s">
        <v>34</v>
      </c>
      <c r="G218" s="8" t="s">
        <v>35</v>
      </c>
      <c r="H218" s="8" t="s">
        <v>35</v>
      </c>
      <c r="I218" s="8" t="s">
        <v>35</v>
      </c>
      <c r="J218" s="8" t="s">
        <v>35</v>
      </c>
      <c r="K218" s="8" t="s">
        <v>35</v>
      </c>
      <c r="L218" s="8" t="s">
        <v>35</v>
      </c>
      <c r="M218" s="8" t="s">
        <v>35</v>
      </c>
      <c r="N218" s="8" t="s">
        <v>35</v>
      </c>
      <c r="O218" s="8" t="s">
        <v>35</v>
      </c>
      <c r="P218" s="8" t="s">
        <v>35</v>
      </c>
      <c r="Q218" s="8" t="s">
        <v>35</v>
      </c>
      <c r="R218" s="8" t="s">
        <v>35</v>
      </c>
      <c r="S218" s="8" t="s">
        <v>35</v>
      </c>
      <c r="T218" s="8" t="s">
        <v>35</v>
      </c>
      <c r="U218" s="8" t="s">
        <v>35</v>
      </c>
      <c r="V218" s="8" t="s">
        <v>35</v>
      </c>
      <c r="W218" s="8" t="s">
        <v>35</v>
      </c>
      <c r="X218" s="8" t="s">
        <v>35</v>
      </c>
      <c r="Y218" s="939" t="s">
        <v>36</v>
      </c>
      <c r="Z218" s="939" t="s">
        <v>36</v>
      </c>
      <c r="AA218" s="1074" t="s">
        <v>37</v>
      </c>
      <c r="AB218" s="1075" t="s">
        <v>36</v>
      </c>
    </row>
    <row r="219" spans="1:28" ht="48" x14ac:dyDescent="0.25">
      <c r="A219" s="9"/>
      <c r="B219" s="1089"/>
      <c r="C219" s="978"/>
      <c r="D219" s="4" t="s">
        <v>38</v>
      </c>
      <c r="E219" s="4" t="s">
        <v>39</v>
      </c>
      <c r="F219" s="938"/>
      <c r="G219" s="10" t="s">
        <v>36</v>
      </c>
      <c r="H219" s="10" t="s">
        <v>36</v>
      </c>
      <c r="I219" s="10" t="s">
        <v>36</v>
      </c>
      <c r="J219" s="10" t="s">
        <v>36</v>
      </c>
      <c r="K219" s="10" t="s">
        <v>36</v>
      </c>
      <c r="L219" s="10" t="s">
        <v>36</v>
      </c>
      <c r="M219" s="10" t="s">
        <v>36</v>
      </c>
      <c r="N219" s="10" t="s">
        <v>36</v>
      </c>
      <c r="O219" s="10" t="s">
        <v>36</v>
      </c>
      <c r="P219" s="10" t="s">
        <v>36</v>
      </c>
      <c r="Q219" s="10" t="s">
        <v>36</v>
      </c>
      <c r="R219" s="11" t="s">
        <v>36</v>
      </c>
      <c r="S219" s="11" t="s">
        <v>36</v>
      </c>
      <c r="T219" s="11" t="s">
        <v>36</v>
      </c>
      <c r="U219" s="11" t="s">
        <v>36</v>
      </c>
      <c r="V219" s="11" t="s">
        <v>36</v>
      </c>
      <c r="W219" s="11" t="s">
        <v>36</v>
      </c>
      <c r="X219" s="11" t="s">
        <v>36</v>
      </c>
      <c r="Y219" s="939"/>
      <c r="Z219" s="939"/>
      <c r="AA219" s="1074"/>
      <c r="AB219" s="1075"/>
    </row>
    <row r="220" spans="1:28" x14ac:dyDescent="0.25">
      <c r="A220" s="134">
        <v>11</v>
      </c>
      <c r="B220" s="933" t="s">
        <v>218</v>
      </c>
      <c r="C220" s="1040" t="str">
        <f>IF(AA220&gt;=450000,"LPN",IF(AND(AA220&gt;190000,AA220&lt;470000),"LP",IF(AND(AA220&gt;=56000,AA220&lt;=190000),"3C","2C ")))</f>
        <v xml:space="preserve">2C </v>
      </c>
      <c r="D220" s="1090" t="s">
        <v>192</v>
      </c>
      <c r="E220" s="933" t="s">
        <v>215</v>
      </c>
      <c r="F220" s="933" t="s">
        <v>194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1"/>
      <c r="S220" s="11"/>
      <c r="T220" s="11"/>
      <c r="U220" s="135">
        <f>SUM(V220-4)</f>
        <v>42121</v>
      </c>
      <c r="V220" s="135">
        <f>SUM(W220-4)</f>
        <v>42125</v>
      </c>
      <c r="W220" s="135">
        <f>SUM(X220-3)</f>
        <v>42129</v>
      </c>
      <c r="X220" s="136">
        <v>42132</v>
      </c>
      <c r="Y220" s="138"/>
      <c r="Z220" s="138"/>
      <c r="AA220" s="140">
        <v>1000</v>
      </c>
      <c r="AB220" s="872"/>
    </row>
    <row r="221" spans="1:28" x14ac:dyDescent="0.25">
      <c r="A221" s="129"/>
      <c r="B221" s="934"/>
      <c r="C221" s="1041"/>
      <c r="D221" s="1091"/>
      <c r="E221" s="934"/>
      <c r="F221" s="934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1"/>
      <c r="S221" s="11"/>
      <c r="T221" s="11"/>
      <c r="U221" s="11"/>
      <c r="V221" s="11"/>
      <c r="W221" s="11"/>
      <c r="X221" s="11"/>
      <c r="Y221" s="138"/>
      <c r="Z221" s="138"/>
      <c r="AA221" s="8"/>
      <c r="AB221" s="872"/>
    </row>
    <row r="222" spans="1:28" x14ac:dyDescent="0.25">
      <c r="A222" s="134">
        <v>12</v>
      </c>
      <c r="B222" s="933" t="s">
        <v>219</v>
      </c>
      <c r="C222" s="1040" t="str">
        <f>IF(AA222&gt;=450000,"LPN",IF(AND(AA222&gt;190000,AA222&lt;470000),"LP",IF(AND(AA222&gt;=56000,AA222&lt;=190000),"3C","2C ")))</f>
        <v xml:space="preserve">2C </v>
      </c>
      <c r="D222" s="1090" t="s">
        <v>192</v>
      </c>
      <c r="E222" s="933" t="s">
        <v>215</v>
      </c>
      <c r="F222" s="933" t="s">
        <v>194</v>
      </c>
      <c r="G222" s="16" t="s">
        <v>44</v>
      </c>
      <c r="H222" s="16" t="s">
        <v>44</v>
      </c>
      <c r="I222" s="16" t="s">
        <v>44</v>
      </c>
      <c r="J222" s="16" t="s">
        <v>44</v>
      </c>
      <c r="K222" s="16">
        <f>SUM(L222-8)</f>
        <v>42109</v>
      </c>
      <c r="L222" s="16">
        <f>SUM(M222*1)</f>
        <v>42117</v>
      </c>
      <c r="M222" s="16">
        <f>SUM(N222*1)</f>
        <v>42117</v>
      </c>
      <c r="N222" s="16">
        <f>SUM(O222-1)</f>
        <v>42117</v>
      </c>
      <c r="O222" s="16">
        <f>SUM(U222-3)</f>
        <v>42118</v>
      </c>
      <c r="P222" s="135">
        <f>SUM(U222*1)</f>
        <v>42121</v>
      </c>
      <c r="Q222" s="135" t="s">
        <v>44</v>
      </c>
      <c r="R222" s="135" t="s">
        <v>44</v>
      </c>
      <c r="S222" s="135" t="s">
        <v>44</v>
      </c>
      <c r="T222" s="135" t="s">
        <v>44</v>
      </c>
      <c r="U222" s="135">
        <f>SUM(V222-4)</f>
        <v>42121</v>
      </c>
      <c r="V222" s="135">
        <f>SUM(W222-4)</f>
        <v>42125</v>
      </c>
      <c r="W222" s="135">
        <f>SUM(X222-3)</f>
        <v>42129</v>
      </c>
      <c r="X222" s="136">
        <v>42132</v>
      </c>
      <c r="Y222" s="138"/>
      <c r="Z222" s="138"/>
      <c r="AA222" s="140">
        <v>3000</v>
      </c>
      <c r="AB222" s="872"/>
    </row>
    <row r="223" spans="1:28" x14ac:dyDescent="0.25">
      <c r="A223" s="129"/>
      <c r="B223" s="934"/>
      <c r="C223" s="1041"/>
      <c r="D223" s="1091"/>
      <c r="E223" s="934"/>
      <c r="F223" s="934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1"/>
      <c r="S223" s="11"/>
      <c r="T223" s="11"/>
      <c r="U223" s="11"/>
      <c r="V223" s="11"/>
      <c r="W223" s="11"/>
      <c r="X223" s="11"/>
      <c r="Y223" s="138"/>
      <c r="Z223" s="138"/>
      <c r="AA223" s="140"/>
      <c r="AB223" s="872"/>
    </row>
    <row r="224" spans="1:28" x14ac:dyDescent="0.25">
      <c r="A224" s="134">
        <v>13</v>
      </c>
      <c r="B224" s="933" t="s">
        <v>220</v>
      </c>
      <c r="C224" s="1040" t="str">
        <f>IF(AA224&gt;=450000,"LPN",IF(AND(AA224&gt;190000,AA224&lt;470000),"LP",IF(AND(AA224&gt;=56000,AA224&lt;=190000),"3C","2C ")))</f>
        <v xml:space="preserve">2C </v>
      </c>
      <c r="D224" s="1090" t="s">
        <v>192</v>
      </c>
      <c r="E224" s="933" t="s">
        <v>221</v>
      </c>
      <c r="F224" s="933" t="s">
        <v>194</v>
      </c>
      <c r="G224" s="16" t="s">
        <v>44</v>
      </c>
      <c r="H224" s="16" t="s">
        <v>44</v>
      </c>
      <c r="I224" s="16" t="s">
        <v>44</v>
      </c>
      <c r="J224" s="16" t="s">
        <v>44</v>
      </c>
      <c r="K224" s="16">
        <f>SUM(L224-8)</f>
        <v>42109</v>
      </c>
      <c r="L224" s="16">
        <f>SUM(M224*1)</f>
        <v>42117</v>
      </c>
      <c r="M224" s="16">
        <f>SUM(N224*1)</f>
        <v>42117</v>
      </c>
      <c r="N224" s="16">
        <f>SUM(O224-1)</f>
        <v>42117</v>
      </c>
      <c r="O224" s="16">
        <f>SUM(U224-3)</f>
        <v>42118</v>
      </c>
      <c r="P224" s="135">
        <f>SUM(U224*1)</f>
        <v>42121</v>
      </c>
      <c r="Q224" s="135" t="s">
        <v>44</v>
      </c>
      <c r="R224" s="135" t="s">
        <v>44</v>
      </c>
      <c r="S224" s="135" t="s">
        <v>44</v>
      </c>
      <c r="T224" s="135" t="s">
        <v>44</v>
      </c>
      <c r="U224" s="135">
        <f>SUM(V224-4)</f>
        <v>42121</v>
      </c>
      <c r="V224" s="135">
        <f>SUM(W224-4)</f>
        <v>42125</v>
      </c>
      <c r="W224" s="135">
        <f>SUM(X224-3)</f>
        <v>42129</v>
      </c>
      <c r="X224" s="136">
        <v>42132</v>
      </c>
      <c r="Y224" s="138"/>
      <c r="Z224" s="138"/>
      <c r="AA224" s="140">
        <v>1400</v>
      </c>
      <c r="AB224" s="872"/>
    </row>
    <row r="225" spans="1:28" x14ac:dyDescent="0.25">
      <c r="A225" s="129"/>
      <c r="B225" s="934"/>
      <c r="C225" s="1041"/>
      <c r="D225" s="1091"/>
      <c r="E225" s="934"/>
      <c r="F225" s="934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1"/>
      <c r="S225" s="11"/>
      <c r="T225" s="11"/>
      <c r="U225" s="11"/>
      <c r="V225" s="11"/>
      <c r="W225" s="11"/>
      <c r="X225" s="11"/>
      <c r="Y225" s="138"/>
      <c r="Z225" s="138"/>
      <c r="AA225" s="140"/>
      <c r="AB225" s="872"/>
    </row>
    <row r="226" spans="1:28" x14ac:dyDescent="0.25">
      <c r="A226" s="134">
        <f>+A224+1</f>
        <v>14</v>
      </c>
      <c r="B226" s="933" t="s">
        <v>222</v>
      </c>
      <c r="C226" s="1040" t="str">
        <f>IF(AA226&gt;=450000,"LPN",IF(AND(AA226&gt;190000,AA226&lt;470000),"LP",IF(AND(AA226&gt;=56000,AA226&lt;=190000),"3C","2C ")))</f>
        <v xml:space="preserve">2C </v>
      </c>
      <c r="D226" s="1090" t="s">
        <v>192</v>
      </c>
      <c r="E226" s="933" t="s">
        <v>221</v>
      </c>
      <c r="F226" s="933" t="s">
        <v>194</v>
      </c>
      <c r="G226" s="16" t="s">
        <v>44</v>
      </c>
      <c r="H226" s="16" t="s">
        <v>44</v>
      </c>
      <c r="I226" s="16" t="s">
        <v>44</v>
      </c>
      <c r="J226" s="16" t="s">
        <v>44</v>
      </c>
      <c r="K226" s="16">
        <f>SUM(L226-8)</f>
        <v>42109</v>
      </c>
      <c r="L226" s="16">
        <f>SUM(M226*1)</f>
        <v>42117</v>
      </c>
      <c r="M226" s="16">
        <f>SUM(N226*1)</f>
        <v>42117</v>
      </c>
      <c r="N226" s="16">
        <f>SUM(O226-1)</f>
        <v>42117</v>
      </c>
      <c r="O226" s="16">
        <f>SUM(U226-3)</f>
        <v>42118</v>
      </c>
      <c r="P226" s="135">
        <f>SUM(U226*1)</f>
        <v>42121</v>
      </c>
      <c r="Q226" s="135" t="s">
        <v>44</v>
      </c>
      <c r="R226" s="135" t="s">
        <v>44</v>
      </c>
      <c r="S226" s="135" t="s">
        <v>44</v>
      </c>
      <c r="T226" s="135" t="s">
        <v>44</v>
      </c>
      <c r="U226" s="135">
        <f>SUM(V226-4)</f>
        <v>42121</v>
      </c>
      <c r="V226" s="135">
        <f>SUM(W226-4)</f>
        <v>42125</v>
      </c>
      <c r="W226" s="135">
        <f>SUM(X226-3)</f>
        <v>42129</v>
      </c>
      <c r="X226" s="136">
        <v>42132</v>
      </c>
      <c r="Y226" s="138"/>
      <c r="Z226" s="138"/>
      <c r="AA226" s="140">
        <v>2400</v>
      </c>
      <c r="AB226" s="872"/>
    </row>
    <row r="227" spans="1:28" x14ac:dyDescent="0.25">
      <c r="A227" s="129"/>
      <c r="B227" s="934"/>
      <c r="C227" s="1041"/>
      <c r="D227" s="1091"/>
      <c r="E227" s="934"/>
      <c r="F227" s="934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1"/>
      <c r="S227" s="11"/>
      <c r="T227" s="11"/>
      <c r="U227" s="11"/>
      <c r="V227" s="11"/>
      <c r="W227" s="11"/>
      <c r="X227" s="11"/>
      <c r="Y227" s="138"/>
      <c r="Z227" s="138"/>
      <c r="AA227" s="140"/>
      <c r="AB227" s="872"/>
    </row>
    <row r="228" spans="1:28" x14ac:dyDescent="0.25">
      <c r="A228" s="134">
        <f>+A226+1</f>
        <v>15</v>
      </c>
      <c r="B228" s="933" t="s">
        <v>223</v>
      </c>
      <c r="C228" s="1040" t="str">
        <f>IF(AA228&gt;=450000,"LPN",IF(AND(AA228&gt;190000,AA228&lt;470000),"LP",IF(AND(AA228&gt;=56000,AA228&lt;=190000),"3C","2C ")))</f>
        <v xml:space="preserve">2C </v>
      </c>
      <c r="D228" s="1090" t="s">
        <v>192</v>
      </c>
      <c r="E228" s="933" t="s">
        <v>221</v>
      </c>
      <c r="F228" s="933" t="s">
        <v>196</v>
      </c>
      <c r="G228" s="16" t="s">
        <v>44</v>
      </c>
      <c r="H228" s="16" t="s">
        <v>44</v>
      </c>
      <c r="I228" s="16" t="s">
        <v>44</v>
      </c>
      <c r="J228" s="16" t="s">
        <v>44</v>
      </c>
      <c r="K228" s="16">
        <f>SUM(L228-8)</f>
        <v>42046</v>
      </c>
      <c r="L228" s="16">
        <f>SUM(M228*1)</f>
        <v>42054</v>
      </c>
      <c r="M228" s="16">
        <f>SUM(N228*1)</f>
        <v>42054</v>
      </c>
      <c r="N228" s="16">
        <f>SUM(O228-1)</f>
        <v>42054</v>
      </c>
      <c r="O228" s="16">
        <f>SUM(U228-3)</f>
        <v>42055</v>
      </c>
      <c r="P228" s="135">
        <f>SUM(U228*1)</f>
        <v>42058</v>
      </c>
      <c r="Q228" s="135" t="s">
        <v>44</v>
      </c>
      <c r="R228" s="135" t="s">
        <v>44</v>
      </c>
      <c r="S228" s="135" t="s">
        <v>44</v>
      </c>
      <c r="T228" s="135" t="s">
        <v>44</v>
      </c>
      <c r="U228" s="135">
        <f>SUM(V228-4)</f>
        <v>42058</v>
      </c>
      <c r="V228" s="135">
        <f>SUM(W228-4)</f>
        <v>42062</v>
      </c>
      <c r="W228" s="135">
        <f>SUM(X228-3)</f>
        <v>42066</v>
      </c>
      <c r="X228" s="136">
        <v>42069</v>
      </c>
      <c r="Y228" s="138"/>
      <c r="Z228" s="138"/>
      <c r="AA228" s="140">
        <v>600</v>
      </c>
      <c r="AB228" s="872"/>
    </row>
    <row r="229" spans="1:28" x14ac:dyDescent="0.25">
      <c r="A229" s="129"/>
      <c r="B229" s="934"/>
      <c r="C229" s="1041"/>
      <c r="D229" s="1091"/>
      <c r="E229" s="934"/>
      <c r="F229" s="934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1"/>
      <c r="S229" s="11"/>
      <c r="T229" s="11"/>
      <c r="U229" s="11"/>
      <c r="V229" s="11"/>
      <c r="W229" s="11"/>
      <c r="X229" s="11"/>
      <c r="Y229" s="138"/>
      <c r="Z229" s="138"/>
      <c r="AA229" s="140"/>
      <c r="AB229" s="872"/>
    </row>
    <row r="230" spans="1:28" x14ac:dyDescent="0.25">
      <c r="A230" s="134">
        <f>+A228+1</f>
        <v>16</v>
      </c>
      <c r="B230" s="933" t="s">
        <v>224</v>
      </c>
      <c r="C230" s="1040" t="str">
        <f>IF(AA230&gt;=450000,"LPN",IF(AND(AA230&gt;190000,AA230&lt;470000),"LP",IF(AND(AA230&gt;=56000,AA230&lt;=190000),"3C","2C ")))</f>
        <v xml:space="preserve">2C </v>
      </c>
      <c r="D230" s="1090" t="s">
        <v>192</v>
      </c>
      <c r="E230" s="933" t="s">
        <v>221</v>
      </c>
      <c r="F230" s="933" t="s">
        <v>196</v>
      </c>
      <c r="G230" s="16" t="s">
        <v>44</v>
      </c>
      <c r="H230" s="16" t="s">
        <v>44</v>
      </c>
      <c r="I230" s="16" t="s">
        <v>44</v>
      </c>
      <c r="J230" s="16" t="s">
        <v>44</v>
      </c>
      <c r="K230" s="16">
        <f>SUM(L230-8)</f>
        <v>42046</v>
      </c>
      <c r="L230" s="16">
        <f>SUM(M230*1)</f>
        <v>42054</v>
      </c>
      <c r="M230" s="16">
        <f>SUM(N230*1)</f>
        <v>42054</v>
      </c>
      <c r="N230" s="16">
        <f>SUM(O230-1)</f>
        <v>42054</v>
      </c>
      <c r="O230" s="16">
        <f>SUM(U230-3)</f>
        <v>42055</v>
      </c>
      <c r="P230" s="135">
        <f>SUM(U230*1)</f>
        <v>42058</v>
      </c>
      <c r="Q230" s="135" t="s">
        <v>44</v>
      </c>
      <c r="R230" s="135" t="s">
        <v>44</v>
      </c>
      <c r="S230" s="135" t="s">
        <v>44</v>
      </c>
      <c r="T230" s="135" t="s">
        <v>44</v>
      </c>
      <c r="U230" s="135">
        <f>SUM(V230-4)</f>
        <v>42058</v>
      </c>
      <c r="V230" s="135">
        <f>SUM(W230-4)</f>
        <v>42062</v>
      </c>
      <c r="W230" s="135">
        <f>SUM(X230-3)</f>
        <v>42066</v>
      </c>
      <c r="X230" s="136">
        <v>42069</v>
      </c>
      <c r="Y230" s="138"/>
      <c r="Z230" s="138"/>
      <c r="AA230" s="140">
        <v>500</v>
      </c>
      <c r="AB230" s="872"/>
    </row>
    <row r="231" spans="1:28" x14ac:dyDescent="0.25">
      <c r="A231" s="129"/>
      <c r="B231" s="934"/>
      <c r="C231" s="1041"/>
      <c r="D231" s="1091"/>
      <c r="E231" s="934"/>
      <c r="F231" s="934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1"/>
      <c r="S231" s="11"/>
      <c r="T231" s="11"/>
      <c r="U231" s="11"/>
      <c r="V231" s="11"/>
      <c r="W231" s="11"/>
      <c r="X231" s="11"/>
      <c r="Y231" s="138"/>
      <c r="Z231" s="138"/>
      <c r="AA231" s="140"/>
      <c r="AB231" s="872"/>
    </row>
    <row r="232" spans="1:28" x14ac:dyDescent="0.25">
      <c r="A232" s="134">
        <f>+A230+1</f>
        <v>17</v>
      </c>
      <c r="B232" s="933" t="s">
        <v>225</v>
      </c>
      <c r="C232" s="1040" t="str">
        <f>IF(AA232&gt;=450000,"LPN",IF(AND(AA232&gt;190000,AA232&lt;470000),"LP",IF(AND(AA232&gt;=56000,AA232&lt;=190000),"3C","2C ")))</f>
        <v xml:space="preserve">2C </v>
      </c>
      <c r="D232" s="1090" t="s">
        <v>192</v>
      </c>
      <c r="E232" s="933" t="s">
        <v>221</v>
      </c>
      <c r="F232" s="933" t="s">
        <v>196</v>
      </c>
      <c r="G232" s="16" t="s">
        <v>44</v>
      </c>
      <c r="H232" s="16" t="s">
        <v>44</v>
      </c>
      <c r="I232" s="16" t="s">
        <v>44</v>
      </c>
      <c r="J232" s="16" t="s">
        <v>44</v>
      </c>
      <c r="K232" s="16">
        <f>SUM(L232-8)</f>
        <v>42046</v>
      </c>
      <c r="L232" s="16">
        <f>SUM(M232*1)</f>
        <v>42054</v>
      </c>
      <c r="M232" s="16">
        <f>SUM(N232*1)</f>
        <v>42054</v>
      </c>
      <c r="N232" s="16">
        <f>SUM(O232-1)</f>
        <v>42054</v>
      </c>
      <c r="O232" s="16">
        <f>SUM(U232-3)</f>
        <v>42055</v>
      </c>
      <c r="P232" s="135">
        <f>SUM(U232*1)</f>
        <v>42058</v>
      </c>
      <c r="Q232" s="135" t="s">
        <v>44</v>
      </c>
      <c r="R232" s="135" t="s">
        <v>44</v>
      </c>
      <c r="S232" s="135" t="s">
        <v>44</v>
      </c>
      <c r="T232" s="135" t="s">
        <v>44</v>
      </c>
      <c r="U232" s="135">
        <f>SUM(V232-4)</f>
        <v>42058</v>
      </c>
      <c r="V232" s="135">
        <f>SUM(W232-4)</f>
        <v>42062</v>
      </c>
      <c r="W232" s="135">
        <f>SUM(X232-3)</f>
        <v>42066</v>
      </c>
      <c r="X232" s="136">
        <v>42069</v>
      </c>
      <c r="Y232" s="138"/>
      <c r="Z232" s="138"/>
      <c r="AA232" s="140">
        <v>1400</v>
      </c>
      <c r="AB232" s="872"/>
    </row>
    <row r="233" spans="1:28" x14ac:dyDescent="0.25">
      <c r="A233" s="129"/>
      <c r="B233" s="934"/>
      <c r="C233" s="1041"/>
      <c r="D233" s="1091"/>
      <c r="E233" s="934"/>
      <c r="F233" s="934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1"/>
      <c r="S233" s="11"/>
      <c r="T233" s="11"/>
      <c r="U233" s="11"/>
      <c r="V233" s="11"/>
      <c r="W233" s="11"/>
      <c r="X233" s="11"/>
      <c r="Y233" s="138"/>
      <c r="Z233" s="138"/>
      <c r="AA233" s="140"/>
      <c r="AB233" s="872"/>
    </row>
    <row r="234" spans="1:28" x14ac:dyDescent="0.25">
      <c r="A234" s="134">
        <f>+A232+1</f>
        <v>18</v>
      </c>
      <c r="B234" s="933" t="s">
        <v>226</v>
      </c>
      <c r="C234" s="1040" t="str">
        <f>IF(AA234&gt;=450000,"LPN",IF(AND(AA234&gt;190000,AA234&lt;470000),"LP",IF(AND(AA234&gt;=56000,AA234&lt;=190000),"3C","2C ")))</f>
        <v xml:space="preserve">2C </v>
      </c>
      <c r="D234" s="1090" t="s">
        <v>192</v>
      </c>
      <c r="E234" s="933" t="s">
        <v>221</v>
      </c>
      <c r="F234" s="933" t="s">
        <v>196</v>
      </c>
      <c r="G234" s="16" t="s">
        <v>44</v>
      </c>
      <c r="H234" s="16" t="s">
        <v>44</v>
      </c>
      <c r="I234" s="16" t="s">
        <v>44</v>
      </c>
      <c r="J234" s="16" t="s">
        <v>44</v>
      </c>
      <c r="K234" s="16">
        <f>SUM(L234-8)</f>
        <v>42046</v>
      </c>
      <c r="L234" s="16">
        <f>SUM(M234*1)</f>
        <v>42054</v>
      </c>
      <c r="M234" s="16">
        <f>SUM(N234*1)</f>
        <v>42054</v>
      </c>
      <c r="N234" s="16">
        <f>SUM(O234-1)</f>
        <v>42054</v>
      </c>
      <c r="O234" s="16">
        <f>SUM(U234-3)</f>
        <v>42055</v>
      </c>
      <c r="P234" s="135">
        <f>SUM(U234*1)</f>
        <v>42058</v>
      </c>
      <c r="Q234" s="135" t="s">
        <v>44</v>
      </c>
      <c r="R234" s="135" t="s">
        <v>44</v>
      </c>
      <c r="S234" s="135" t="s">
        <v>44</v>
      </c>
      <c r="T234" s="135" t="s">
        <v>44</v>
      </c>
      <c r="U234" s="135">
        <f>SUM(V234-4)</f>
        <v>42058</v>
      </c>
      <c r="V234" s="135">
        <f>SUM(W234-4)</f>
        <v>42062</v>
      </c>
      <c r="W234" s="135">
        <f>SUM(X234-3)</f>
        <v>42066</v>
      </c>
      <c r="X234" s="136">
        <v>42069</v>
      </c>
      <c r="Y234" s="138"/>
      <c r="Z234" s="138"/>
      <c r="AA234" s="140">
        <v>2000</v>
      </c>
      <c r="AB234" s="872"/>
    </row>
    <row r="235" spans="1:28" x14ac:dyDescent="0.25">
      <c r="A235" s="129"/>
      <c r="B235" s="934"/>
      <c r="C235" s="1041"/>
      <c r="D235" s="1091"/>
      <c r="E235" s="934"/>
      <c r="F235" s="934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1"/>
      <c r="S235" s="11"/>
      <c r="T235" s="11"/>
      <c r="U235" s="11"/>
      <c r="V235" s="11"/>
      <c r="W235" s="11"/>
      <c r="X235" s="11"/>
      <c r="Y235" s="138"/>
      <c r="Z235" s="138"/>
      <c r="AA235" s="140"/>
      <c r="AB235" s="872"/>
    </row>
    <row r="236" spans="1:28" x14ac:dyDescent="0.25">
      <c r="A236" s="134">
        <f>+A234+1</f>
        <v>19</v>
      </c>
      <c r="B236" s="933" t="s">
        <v>227</v>
      </c>
      <c r="C236" s="1040" t="str">
        <f>IF(AA236&gt;=450000,"LPN",IF(AND(AA236&gt;190000,AA236&lt;470000),"LP",IF(AND(AA236&gt;=56000,AA236&lt;=190000),"3C","2C ")))</f>
        <v xml:space="preserve">2C </v>
      </c>
      <c r="D236" s="1090" t="s">
        <v>192</v>
      </c>
      <c r="E236" s="933" t="s">
        <v>221</v>
      </c>
      <c r="F236" s="933" t="s">
        <v>196</v>
      </c>
      <c r="G236" s="16" t="s">
        <v>44</v>
      </c>
      <c r="H236" s="16" t="s">
        <v>44</v>
      </c>
      <c r="I236" s="16" t="s">
        <v>44</v>
      </c>
      <c r="J236" s="16" t="s">
        <v>44</v>
      </c>
      <c r="K236" s="16">
        <f>SUM(L236-8)</f>
        <v>42046</v>
      </c>
      <c r="L236" s="16">
        <f>SUM(M236*1)</f>
        <v>42054</v>
      </c>
      <c r="M236" s="16">
        <f>SUM(N236*1)</f>
        <v>42054</v>
      </c>
      <c r="N236" s="16">
        <f>SUM(O236-1)</f>
        <v>42054</v>
      </c>
      <c r="O236" s="16">
        <f>SUM(U236-3)</f>
        <v>42055</v>
      </c>
      <c r="P236" s="135">
        <f>SUM(U236*1)</f>
        <v>42058</v>
      </c>
      <c r="Q236" s="135" t="s">
        <v>44</v>
      </c>
      <c r="R236" s="135" t="s">
        <v>44</v>
      </c>
      <c r="S236" s="135" t="s">
        <v>44</v>
      </c>
      <c r="T236" s="135" t="s">
        <v>44</v>
      </c>
      <c r="U236" s="135">
        <f>SUM(V236-4)</f>
        <v>42058</v>
      </c>
      <c r="V236" s="135">
        <f>SUM(W236-4)</f>
        <v>42062</v>
      </c>
      <c r="W236" s="135">
        <f>SUM(X236-3)</f>
        <v>42066</v>
      </c>
      <c r="X236" s="136">
        <v>42069</v>
      </c>
      <c r="Y236" s="138"/>
      <c r="Z236" s="138"/>
      <c r="AA236" s="140">
        <v>900</v>
      </c>
      <c r="AB236" s="872"/>
    </row>
    <row r="237" spans="1:28" x14ac:dyDescent="0.25">
      <c r="A237" s="129"/>
      <c r="B237" s="934"/>
      <c r="C237" s="1041"/>
      <c r="D237" s="1091"/>
      <c r="E237" s="934"/>
      <c r="F237" s="934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1"/>
      <c r="S237" s="11"/>
      <c r="T237" s="11"/>
      <c r="U237" s="11"/>
      <c r="V237" s="11"/>
      <c r="W237" s="11"/>
      <c r="X237" s="11"/>
      <c r="Y237" s="138"/>
      <c r="Z237" s="138"/>
      <c r="AA237" s="140"/>
      <c r="AB237" s="872"/>
    </row>
    <row r="238" spans="1:28" x14ac:dyDescent="0.25">
      <c r="A238" s="134">
        <f>+A236+1</f>
        <v>20</v>
      </c>
      <c r="B238" s="933" t="s">
        <v>228</v>
      </c>
      <c r="C238" s="1040" t="str">
        <f>IF(AA238&gt;=450000,"LPN",IF(AND(AA238&gt;190000,AA238&lt;470000),"LP",IF(AND(AA238&gt;=56000,AA238&lt;=190000),"3C","2C ")))</f>
        <v xml:space="preserve">2C </v>
      </c>
      <c r="D238" s="1090" t="s">
        <v>192</v>
      </c>
      <c r="E238" s="933" t="s">
        <v>221</v>
      </c>
      <c r="F238" s="933" t="s">
        <v>194</v>
      </c>
      <c r="G238" s="16" t="s">
        <v>44</v>
      </c>
      <c r="H238" s="16" t="s">
        <v>44</v>
      </c>
      <c r="I238" s="16" t="s">
        <v>44</v>
      </c>
      <c r="J238" s="16" t="s">
        <v>44</v>
      </c>
      <c r="K238" s="16">
        <f>SUM(L238-8)</f>
        <v>42109</v>
      </c>
      <c r="L238" s="16">
        <f>SUM(M238*1)</f>
        <v>42117</v>
      </c>
      <c r="M238" s="16">
        <f>SUM(N238*1)</f>
        <v>42117</v>
      </c>
      <c r="N238" s="16">
        <f>SUM(O238-1)</f>
        <v>42117</v>
      </c>
      <c r="O238" s="16">
        <f>SUM(U238-3)</f>
        <v>42118</v>
      </c>
      <c r="P238" s="135">
        <f>SUM(U238*1)</f>
        <v>42121</v>
      </c>
      <c r="Q238" s="135" t="s">
        <v>44</v>
      </c>
      <c r="R238" s="135" t="s">
        <v>44</v>
      </c>
      <c r="S238" s="135" t="s">
        <v>44</v>
      </c>
      <c r="T238" s="135" t="s">
        <v>44</v>
      </c>
      <c r="U238" s="135">
        <f>SUM(V238-4)</f>
        <v>42121</v>
      </c>
      <c r="V238" s="135">
        <f>SUM(W238-4)</f>
        <v>42125</v>
      </c>
      <c r="W238" s="135">
        <f>SUM(X238-3)</f>
        <v>42129</v>
      </c>
      <c r="X238" s="136">
        <v>42132</v>
      </c>
      <c r="Y238" s="138"/>
      <c r="Z238" s="138"/>
      <c r="AA238" s="140">
        <v>1300</v>
      </c>
      <c r="AB238" s="872"/>
    </row>
    <row r="239" spans="1:28" x14ac:dyDescent="0.25">
      <c r="A239" s="129"/>
      <c r="B239" s="934"/>
      <c r="C239" s="1041"/>
      <c r="D239" s="1091"/>
      <c r="E239" s="934"/>
      <c r="F239" s="934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1"/>
      <c r="S239" s="11"/>
      <c r="T239" s="11"/>
      <c r="U239" s="11"/>
      <c r="V239" s="11"/>
      <c r="W239" s="11"/>
      <c r="X239" s="11"/>
      <c r="Y239" s="138"/>
      <c r="Z239" s="138"/>
      <c r="AA239" s="140"/>
      <c r="AB239" s="872"/>
    </row>
    <row r="240" spans="1:28" x14ac:dyDescent="0.25">
      <c r="A240" s="123">
        <f>+A238+1</f>
        <v>21</v>
      </c>
      <c r="B240" s="933" t="s">
        <v>229</v>
      </c>
      <c r="C240" s="1040" t="str">
        <f>IF(AA240&gt;=450000,"LPN",IF(AND(AA240&gt;190000,AA240&lt;470000),"LP",IF(AND(AA240&gt;=56000,AA240&lt;=190000),"3C","2C ")))</f>
        <v xml:space="preserve">2C </v>
      </c>
      <c r="D240" s="1090" t="s">
        <v>192</v>
      </c>
      <c r="E240" s="933" t="s">
        <v>221</v>
      </c>
      <c r="F240" s="933" t="s">
        <v>196</v>
      </c>
      <c r="G240" s="16" t="s">
        <v>44</v>
      </c>
      <c r="H240" s="16" t="s">
        <v>44</v>
      </c>
      <c r="I240" s="16" t="s">
        <v>44</v>
      </c>
      <c r="J240" s="16" t="s">
        <v>44</v>
      </c>
      <c r="K240" s="16">
        <f>SUM(L240-8)</f>
        <v>42046</v>
      </c>
      <c r="L240" s="16">
        <f>SUM(M240*1)</f>
        <v>42054</v>
      </c>
      <c r="M240" s="16">
        <f>SUM(N240*1)</f>
        <v>42054</v>
      </c>
      <c r="N240" s="16">
        <f>SUM(O240-1)</f>
        <v>42054</v>
      </c>
      <c r="O240" s="16">
        <f>SUM(U240-3)</f>
        <v>42055</v>
      </c>
      <c r="P240" s="135">
        <f>SUM(U240*1)</f>
        <v>42058</v>
      </c>
      <c r="Q240" s="135" t="s">
        <v>44</v>
      </c>
      <c r="R240" s="135" t="s">
        <v>44</v>
      </c>
      <c r="S240" s="135" t="s">
        <v>44</v>
      </c>
      <c r="T240" s="135" t="s">
        <v>44</v>
      </c>
      <c r="U240" s="135">
        <f>SUM(V240-4)</f>
        <v>42058</v>
      </c>
      <c r="V240" s="135">
        <f>SUM(W240-4)</f>
        <v>42062</v>
      </c>
      <c r="W240" s="135">
        <f>SUM(X240-3)</f>
        <v>42066</v>
      </c>
      <c r="X240" s="136">
        <v>42069</v>
      </c>
      <c r="Y240" s="138"/>
      <c r="Z240" s="138"/>
      <c r="AA240" s="140">
        <v>750</v>
      </c>
      <c r="AB240" s="872"/>
    </row>
    <row r="241" spans="1:28" x14ac:dyDescent="0.25">
      <c r="A241" s="129"/>
      <c r="B241" s="934"/>
      <c r="C241" s="1041"/>
      <c r="D241" s="1091"/>
      <c r="E241" s="934"/>
      <c r="F241" s="934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1"/>
      <c r="S241" s="11"/>
      <c r="T241" s="11"/>
      <c r="U241" s="11"/>
      <c r="V241" s="11"/>
      <c r="W241" s="11"/>
      <c r="X241" s="11"/>
      <c r="Y241" s="138"/>
      <c r="Z241" s="138"/>
      <c r="AA241" s="140"/>
      <c r="AB241" s="872"/>
    </row>
    <row r="242" spans="1:28" x14ac:dyDescent="0.25">
      <c r="A242" s="123">
        <f>+A240+1</f>
        <v>22</v>
      </c>
      <c r="B242" s="933" t="s">
        <v>230</v>
      </c>
      <c r="C242" s="1040" t="str">
        <f>IF(AA242&gt;=450000,"LPN",IF(AND(AA242&gt;190000,AA242&lt;470000),"LP",IF(AND(AA242&gt;=56000,AA242&lt;=190000),"3C","2C ")))</f>
        <v xml:space="preserve">2C </v>
      </c>
      <c r="D242" s="1090" t="s">
        <v>192</v>
      </c>
      <c r="E242" s="933" t="s">
        <v>221</v>
      </c>
      <c r="F242" s="933" t="s">
        <v>196</v>
      </c>
      <c r="G242" s="16" t="s">
        <v>44</v>
      </c>
      <c r="H242" s="16" t="s">
        <v>44</v>
      </c>
      <c r="I242" s="16" t="s">
        <v>44</v>
      </c>
      <c r="J242" s="16" t="s">
        <v>44</v>
      </c>
      <c r="K242" s="16">
        <f>SUM(L242-8)</f>
        <v>42046</v>
      </c>
      <c r="L242" s="16">
        <f>SUM(M242*1)</f>
        <v>42054</v>
      </c>
      <c r="M242" s="16">
        <f>SUM(N242*1)</f>
        <v>42054</v>
      </c>
      <c r="N242" s="16">
        <f>SUM(O242-1)</f>
        <v>42054</v>
      </c>
      <c r="O242" s="16">
        <f>SUM(U242-3)</f>
        <v>42055</v>
      </c>
      <c r="P242" s="135">
        <f>SUM(U242*1)</f>
        <v>42058</v>
      </c>
      <c r="Q242" s="135" t="s">
        <v>44</v>
      </c>
      <c r="R242" s="135" t="s">
        <v>44</v>
      </c>
      <c r="S242" s="135" t="s">
        <v>44</v>
      </c>
      <c r="T242" s="135" t="s">
        <v>44</v>
      </c>
      <c r="U242" s="135">
        <f>SUM(V242-4)</f>
        <v>42058</v>
      </c>
      <c r="V242" s="135">
        <f>SUM(W242-4)</f>
        <v>42062</v>
      </c>
      <c r="W242" s="135">
        <f>SUM(X242-3)</f>
        <v>42066</v>
      </c>
      <c r="X242" s="136">
        <v>42069</v>
      </c>
      <c r="Y242" s="138"/>
      <c r="Z242" s="138"/>
      <c r="AA242" s="140">
        <v>750</v>
      </c>
      <c r="AB242" s="872"/>
    </row>
    <row r="243" spans="1:28" x14ac:dyDescent="0.25">
      <c r="A243" s="129"/>
      <c r="B243" s="934"/>
      <c r="C243" s="1041"/>
      <c r="D243" s="1091"/>
      <c r="E243" s="934"/>
      <c r="F243" s="934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1"/>
      <c r="S243" s="11"/>
      <c r="T243" s="11"/>
      <c r="U243" s="11"/>
      <c r="V243" s="11"/>
      <c r="W243" s="11"/>
      <c r="X243" s="11"/>
      <c r="Y243" s="138"/>
      <c r="Z243" s="138"/>
      <c r="AA243" s="140"/>
      <c r="AB243" s="872"/>
    </row>
    <row r="244" spans="1:28" x14ac:dyDescent="0.25">
      <c r="A244" s="123">
        <f>+A242+1</f>
        <v>23</v>
      </c>
      <c r="B244" s="933" t="s">
        <v>231</v>
      </c>
      <c r="C244" s="1040" t="str">
        <f>IF(AA244&gt;=450000,"LPN",IF(AND(AA244&gt;190000,AA244&lt;470000),"LP",IF(AND(AA244&gt;=56000,AA244&lt;=190000),"3C","2C ")))</f>
        <v xml:space="preserve">2C </v>
      </c>
      <c r="D244" s="1090" t="s">
        <v>192</v>
      </c>
      <c r="E244" s="933" t="s">
        <v>221</v>
      </c>
      <c r="F244" s="933" t="s">
        <v>196</v>
      </c>
      <c r="G244" s="16" t="s">
        <v>44</v>
      </c>
      <c r="H244" s="16" t="s">
        <v>44</v>
      </c>
      <c r="I244" s="16" t="s">
        <v>44</v>
      </c>
      <c r="J244" s="16" t="s">
        <v>44</v>
      </c>
      <c r="K244" s="16">
        <f>SUM(L244-8)</f>
        <v>42046</v>
      </c>
      <c r="L244" s="16">
        <f>SUM(M244*1)</f>
        <v>42054</v>
      </c>
      <c r="M244" s="16">
        <f>SUM(N244*1)</f>
        <v>42054</v>
      </c>
      <c r="N244" s="16">
        <f>SUM(O244-1)</f>
        <v>42054</v>
      </c>
      <c r="O244" s="16">
        <f>SUM(U244-3)</f>
        <v>42055</v>
      </c>
      <c r="P244" s="135">
        <f>SUM(U244*1)</f>
        <v>42058</v>
      </c>
      <c r="Q244" s="135" t="s">
        <v>44</v>
      </c>
      <c r="R244" s="135" t="s">
        <v>44</v>
      </c>
      <c r="S244" s="135" t="s">
        <v>44</v>
      </c>
      <c r="T244" s="135" t="s">
        <v>44</v>
      </c>
      <c r="U244" s="135">
        <f>SUM(V244-4)</f>
        <v>42058</v>
      </c>
      <c r="V244" s="135">
        <f>SUM(W244-4)</f>
        <v>42062</v>
      </c>
      <c r="W244" s="135">
        <f>SUM(X244-3)</f>
        <v>42066</v>
      </c>
      <c r="X244" s="136">
        <v>42069</v>
      </c>
      <c r="Y244" s="138"/>
      <c r="Z244" s="138"/>
      <c r="AA244" s="140">
        <v>750</v>
      </c>
      <c r="AB244" s="872"/>
    </row>
    <row r="245" spans="1:28" x14ac:dyDescent="0.25">
      <c r="A245" s="134"/>
      <c r="B245" s="934"/>
      <c r="C245" s="1041"/>
      <c r="D245" s="1091"/>
      <c r="E245" s="934"/>
      <c r="F245" s="934"/>
      <c r="G245" s="16"/>
      <c r="H245" s="16"/>
      <c r="I245" s="16"/>
      <c r="J245" s="16"/>
      <c r="K245" s="16"/>
      <c r="L245" s="16"/>
      <c r="M245" s="16"/>
      <c r="N245" s="16"/>
      <c r="O245" s="16"/>
      <c r="P245" s="135"/>
      <c r="Q245" s="135"/>
      <c r="R245" s="135"/>
      <c r="S245" s="135"/>
      <c r="T245" s="135"/>
      <c r="U245" s="135"/>
      <c r="V245" s="135"/>
      <c r="W245" s="135"/>
      <c r="X245" s="136"/>
      <c r="Y245" s="138"/>
      <c r="Z245" s="138"/>
      <c r="AA245" s="140"/>
      <c r="AB245" s="872"/>
    </row>
    <row r="246" spans="1:28" x14ac:dyDescent="0.25">
      <c r="A246" s="151"/>
      <c r="B246" s="981" t="s">
        <v>173</v>
      </c>
      <c r="C246" s="944" t="s">
        <v>35</v>
      </c>
      <c r="D246" s="944"/>
      <c r="E246" s="944"/>
      <c r="F246" s="944"/>
      <c r="G246" s="944"/>
      <c r="H246" s="944"/>
      <c r="I246" s="944"/>
      <c r="J246" s="944"/>
      <c r="K246" s="944"/>
      <c r="L246" s="944"/>
      <c r="M246" s="944"/>
      <c r="N246" s="944"/>
      <c r="O246" s="944"/>
      <c r="P246" s="944"/>
      <c r="Q246" s="944"/>
      <c r="R246" s="944"/>
      <c r="S246" s="944"/>
      <c r="T246" s="944"/>
      <c r="U246" s="944"/>
      <c r="V246" s="944"/>
      <c r="W246" s="944"/>
      <c r="X246" s="944"/>
      <c r="Y246" s="944"/>
      <c r="Z246" s="944"/>
      <c r="AA246" s="152"/>
      <c r="AB246" s="874">
        <f>SUM(AB218)</f>
        <v>0</v>
      </c>
    </row>
    <row r="247" spans="1:28" ht="16.5" thickBot="1" x14ac:dyDescent="0.3">
      <c r="A247" s="153"/>
      <c r="B247" s="1097"/>
      <c r="C247" s="1098" t="s">
        <v>36</v>
      </c>
      <c r="D247" s="1098"/>
      <c r="E247" s="1098"/>
      <c r="F247" s="1099"/>
      <c r="G247" s="1099"/>
      <c r="H247" s="1099"/>
      <c r="I247" s="1099"/>
      <c r="J247" s="1099"/>
      <c r="K247" s="1099"/>
      <c r="L247" s="1099"/>
      <c r="M247" s="1099"/>
      <c r="N247" s="1099"/>
      <c r="O247" s="1099"/>
      <c r="P247" s="1099"/>
      <c r="Q247" s="1099"/>
      <c r="R247" s="1099"/>
      <c r="S247" s="1099"/>
      <c r="T247" s="1099"/>
      <c r="U247" s="1099"/>
      <c r="V247" s="1099"/>
      <c r="W247" s="1099"/>
      <c r="X247" s="1099"/>
      <c r="Y247" s="1099"/>
      <c r="Z247" s="1099"/>
      <c r="AA247" s="154">
        <f>SUM(AA219)</f>
        <v>0</v>
      </c>
      <c r="AB247" s="875">
        <f>SUM(AB219,)</f>
        <v>0</v>
      </c>
    </row>
    <row r="248" spans="1:28" ht="15.75" thickTop="1" x14ac:dyDescent="0.25">
      <c r="A248" s="155"/>
      <c r="B248" s="158"/>
      <c r="C248" s="159"/>
      <c r="D248" s="159"/>
      <c r="E248" s="159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1"/>
      <c r="R248" s="161"/>
      <c r="S248" s="162"/>
      <c r="T248" s="162"/>
      <c r="U248" s="162"/>
      <c r="V248" s="162"/>
      <c r="W248" s="163"/>
      <c r="X248" s="162"/>
      <c r="Y248" s="162"/>
      <c r="Z248" s="164"/>
    </row>
    <row r="249" spans="1:28" ht="31.5" x14ac:dyDescent="0.25">
      <c r="A249" s="155"/>
      <c r="B249" s="165" t="s">
        <v>174</v>
      </c>
      <c r="C249" s="166"/>
      <c r="D249" s="194" t="s">
        <v>177</v>
      </c>
      <c r="E249" s="167"/>
      <c r="F249" s="169"/>
      <c r="G249" s="170" t="s">
        <v>175</v>
      </c>
      <c r="H249" s="953"/>
      <c r="I249" s="954"/>
      <c r="J249" s="171"/>
      <c r="K249" s="171"/>
      <c r="L249" s="172" t="s">
        <v>176</v>
      </c>
      <c r="M249" s="173"/>
      <c r="N249" s="167" t="s">
        <v>177</v>
      </c>
      <c r="O249" s="169"/>
      <c r="P249" s="174" t="s">
        <v>178</v>
      </c>
      <c r="Q249" s="166"/>
      <c r="R249" s="175"/>
      <c r="S249" s="176"/>
      <c r="T249" s="177" t="s">
        <v>179</v>
      </c>
      <c r="U249" s="173"/>
      <c r="V249" s="173"/>
      <c r="W249" s="178" t="s">
        <v>177</v>
      </c>
      <c r="X249" s="176"/>
      <c r="Y249" s="955" t="s">
        <v>180</v>
      </c>
      <c r="Z249" s="956"/>
      <c r="AA249" s="953"/>
      <c r="AB249" s="954"/>
    </row>
    <row r="250" spans="1:28" ht="47.25" x14ac:dyDescent="0.25">
      <c r="A250" s="155"/>
      <c r="B250" s="179" t="s">
        <v>181</v>
      </c>
      <c r="C250" s="180"/>
      <c r="D250" s="195" t="s">
        <v>177</v>
      </c>
      <c r="E250" s="181"/>
      <c r="F250" s="169"/>
      <c r="G250" s="170" t="s">
        <v>182</v>
      </c>
      <c r="H250" s="953"/>
      <c r="I250" s="954"/>
      <c r="J250" s="171"/>
      <c r="K250" s="171"/>
      <c r="L250" s="183" t="s">
        <v>183</v>
      </c>
      <c r="M250" s="184"/>
      <c r="N250" s="181" t="s">
        <v>177</v>
      </c>
      <c r="O250" s="169"/>
      <c r="P250" s="185" t="s">
        <v>184</v>
      </c>
      <c r="Q250" s="180"/>
      <c r="R250" s="186"/>
      <c r="S250" s="176"/>
      <c r="T250" s="187" t="s">
        <v>185</v>
      </c>
      <c r="U250" s="188"/>
      <c r="V250" s="184"/>
      <c r="W250" s="189" t="s">
        <v>177</v>
      </c>
      <c r="X250" s="176"/>
      <c r="Y250" s="955" t="s">
        <v>186</v>
      </c>
      <c r="Z250" s="956"/>
      <c r="AA250" s="953"/>
      <c r="AB250" s="954"/>
    </row>
    <row r="251" spans="1:28" x14ac:dyDescent="0.25">
      <c r="A251" s="155"/>
      <c r="B251" s="119"/>
      <c r="C251" s="119"/>
      <c r="D251" s="119"/>
      <c r="E251" s="119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</row>
    <row r="252" spans="1:28" x14ac:dyDescent="0.25">
      <c r="A252" s="155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</row>
    <row r="253" spans="1:28" x14ac:dyDescent="0.25">
      <c r="A253" s="155"/>
      <c r="B253" s="119"/>
      <c r="C253" s="119"/>
      <c r="D253" s="922" t="s">
        <v>189</v>
      </c>
      <c r="E253" s="923"/>
      <c r="F253" s="923"/>
      <c r="G253" s="923"/>
      <c r="H253" s="923"/>
      <c r="I253" s="923"/>
      <c r="J253" s="923"/>
      <c r="K253" s="923"/>
      <c r="L253" s="923"/>
      <c r="M253" s="923"/>
      <c r="N253" s="923"/>
      <c r="O253" s="923"/>
      <c r="P253" s="923"/>
      <c r="Q253" s="923"/>
      <c r="R253" s="923"/>
      <c r="S253" s="923"/>
      <c r="T253" s="923"/>
      <c r="U253" s="923"/>
      <c r="V253" s="923"/>
      <c r="W253" s="924"/>
    </row>
    <row r="254" spans="1:28" x14ac:dyDescent="0.25">
      <c r="B254" s="119"/>
      <c r="C254" s="119"/>
      <c r="D254" s="925"/>
      <c r="E254" s="926"/>
      <c r="F254" s="926"/>
      <c r="G254" s="926"/>
      <c r="H254" s="926"/>
      <c r="I254" s="926"/>
      <c r="J254" s="926"/>
      <c r="K254" s="926"/>
      <c r="L254" s="926"/>
      <c r="M254" s="926"/>
      <c r="N254" s="926"/>
      <c r="O254" s="926"/>
      <c r="P254" s="926"/>
      <c r="Q254" s="926"/>
      <c r="R254" s="926"/>
      <c r="S254" s="926"/>
      <c r="T254" s="926"/>
      <c r="U254" s="926"/>
      <c r="V254" s="926"/>
      <c r="W254" s="927"/>
    </row>
    <row r="255" spans="1:28" x14ac:dyDescent="0.25">
      <c r="D255" s="19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92"/>
      <c r="R255" s="162"/>
      <c r="S255" s="192"/>
      <c r="T255" s="192"/>
      <c r="U255" s="192"/>
      <c r="V255" s="192"/>
      <c r="W255" s="193"/>
    </row>
    <row r="256" spans="1:28" ht="15.75" x14ac:dyDescent="0.25">
      <c r="D256" s="1100" t="s">
        <v>216</v>
      </c>
      <c r="E256" s="1101"/>
      <c r="F256" s="1101"/>
      <c r="G256" s="1101"/>
      <c r="H256" s="1101"/>
      <c r="I256" s="1101"/>
      <c r="J256" s="1101"/>
      <c r="K256" s="1101"/>
      <c r="L256" s="1101"/>
      <c r="M256" s="1101"/>
      <c r="N256" s="1101"/>
      <c r="O256" s="1101"/>
      <c r="P256" s="1101"/>
      <c r="Q256" s="1101"/>
      <c r="R256" s="1101"/>
      <c r="S256" s="1101"/>
      <c r="T256" s="1101"/>
      <c r="U256" s="1101"/>
      <c r="V256" s="1101"/>
      <c r="W256" s="1102"/>
    </row>
    <row r="257" spans="1:28" ht="15.75" x14ac:dyDescent="0.25">
      <c r="D257" s="1100" t="s">
        <v>217</v>
      </c>
      <c r="E257" s="1101"/>
      <c r="F257" s="1101"/>
      <c r="G257" s="1101"/>
      <c r="H257" s="1101"/>
      <c r="I257" s="1101"/>
      <c r="J257" s="1101"/>
      <c r="K257" s="1101"/>
      <c r="L257" s="1101"/>
      <c r="M257" s="1101"/>
      <c r="N257" s="1101"/>
      <c r="O257" s="1101"/>
      <c r="P257" s="1101"/>
      <c r="Q257" s="1101"/>
      <c r="R257" s="1101"/>
      <c r="S257" s="1101"/>
      <c r="T257" s="1101"/>
      <c r="U257" s="1101"/>
      <c r="V257" s="1101"/>
      <c r="W257" s="1102"/>
    </row>
    <row r="258" spans="1:28" ht="15.75" x14ac:dyDescent="0.25">
      <c r="A258" s="119"/>
      <c r="B258" s="985" t="s">
        <v>0</v>
      </c>
      <c r="C258" s="985"/>
      <c r="D258" s="985"/>
      <c r="E258" s="985"/>
      <c r="F258" s="985"/>
      <c r="G258" s="985"/>
      <c r="H258" s="985"/>
      <c r="I258" s="985"/>
      <c r="J258" s="985"/>
      <c r="K258" s="985"/>
      <c r="L258" s="985"/>
      <c r="M258" s="985"/>
      <c r="N258" s="985"/>
      <c r="O258" s="985"/>
      <c r="P258" s="985"/>
      <c r="Q258" s="985"/>
      <c r="R258" s="985"/>
      <c r="S258" s="985"/>
      <c r="T258" s="985"/>
      <c r="U258" s="985"/>
      <c r="V258" s="985"/>
      <c r="W258" s="985"/>
      <c r="X258" s="985"/>
      <c r="Y258" s="985"/>
      <c r="Z258" s="985"/>
      <c r="AA258" s="985"/>
      <c r="AB258" s="985"/>
    </row>
    <row r="259" spans="1:28" ht="15.75" x14ac:dyDescent="0.25">
      <c r="B259" s="985" t="s">
        <v>1</v>
      </c>
      <c r="C259" s="985"/>
      <c r="D259" s="985"/>
      <c r="E259" s="985"/>
      <c r="F259" s="985"/>
      <c r="G259" s="985"/>
      <c r="H259" s="985"/>
      <c r="I259" s="985"/>
      <c r="J259" s="985"/>
      <c r="K259" s="985"/>
      <c r="L259" s="985"/>
      <c r="M259" s="985"/>
      <c r="N259" s="985"/>
      <c r="O259" s="985"/>
      <c r="P259" s="985"/>
      <c r="Q259" s="985"/>
      <c r="R259" s="985"/>
      <c r="S259" s="985"/>
      <c r="T259" s="985"/>
      <c r="U259" s="985"/>
      <c r="V259" s="985"/>
      <c r="W259" s="985"/>
      <c r="X259" s="985"/>
      <c r="Y259" s="985"/>
      <c r="Z259" s="985"/>
      <c r="AA259" s="985"/>
      <c r="AB259" s="985"/>
    </row>
    <row r="260" spans="1:28" ht="15.75" x14ac:dyDescent="0.25">
      <c r="B260" s="985" t="s">
        <v>189</v>
      </c>
      <c r="C260" s="985"/>
      <c r="D260" s="985"/>
      <c r="E260" s="985"/>
      <c r="F260" s="985"/>
      <c r="G260" s="985"/>
      <c r="H260" s="985"/>
      <c r="I260" s="985"/>
      <c r="J260" s="985"/>
      <c r="K260" s="985"/>
      <c r="L260" s="985"/>
      <c r="M260" s="985"/>
      <c r="N260" s="985"/>
      <c r="O260" s="985"/>
      <c r="P260" s="985"/>
      <c r="Q260" s="985"/>
      <c r="R260" s="985"/>
      <c r="S260" s="985"/>
      <c r="T260" s="985"/>
      <c r="U260" s="985"/>
      <c r="V260" s="985"/>
      <c r="W260" s="985"/>
      <c r="X260" s="985"/>
      <c r="Y260" s="985"/>
      <c r="Z260" s="985"/>
      <c r="AA260" s="985"/>
      <c r="AB260" s="985"/>
    </row>
    <row r="261" spans="1:28" ht="18" x14ac:dyDescent="0.25">
      <c r="B261" s="1048" t="s">
        <v>190</v>
      </c>
      <c r="C261" s="1048"/>
      <c r="D261" s="1048"/>
      <c r="E261" s="1048"/>
      <c r="F261" s="1048"/>
      <c r="G261" s="1048"/>
      <c r="H261" s="1048"/>
      <c r="I261" s="1048"/>
      <c r="J261" s="1048"/>
      <c r="K261" s="1048"/>
      <c r="L261" s="1048"/>
      <c r="M261" s="1048"/>
      <c r="N261" s="1048"/>
      <c r="O261" s="1048"/>
      <c r="P261" s="1048"/>
      <c r="Q261" s="1048"/>
      <c r="R261" s="1048"/>
      <c r="S261" s="1048"/>
      <c r="T261" s="1048"/>
      <c r="U261" s="1048"/>
      <c r="V261" s="1048"/>
      <c r="W261" s="1048"/>
      <c r="X261" s="1048"/>
      <c r="Y261" s="1048"/>
      <c r="Z261" s="1048"/>
      <c r="AA261" s="1048"/>
      <c r="AB261" s="1048"/>
    </row>
    <row r="262" spans="1:28" ht="15.75" thickBot="1" x14ac:dyDescent="0.3">
      <c r="B262" s="119"/>
      <c r="C262" s="119"/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R262" s="121"/>
      <c r="S262" s="121"/>
      <c r="T262" s="121"/>
      <c r="U262" s="121"/>
      <c r="V262" s="121"/>
    </row>
    <row r="263" spans="1:28" ht="15.75" thickTop="1" x14ac:dyDescent="0.25">
      <c r="A263" s="1061" t="s">
        <v>3</v>
      </c>
      <c r="B263" s="1062"/>
      <c r="C263" s="1062"/>
      <c r="D263" s="1062"/>
      <c r="E263" s="1062"/>
      <c r="F263" s="1063"/>
      <c r="G263" s="1070" t="s">
        <v>4</v>
      </c>
      <c r="H263" s="1070"/>
      <c r="I263" s="1070"/>
      <c r="J263" s="1070"/>
      <c r="K263" s="1070"/>
      <c r="L263" s="1070"/>
      <c r="M263" s="1070"/>
      <c r="N263" s="1070"/>
      <c r="O263" s="1070"/>
      <c r="P263" s="1070"/>
      <c r="Q263" s="1070"/>
      <c r="R263" s="1070"/>
      <c r="S263" s="1070"/>
      <c r="T263" s="1070"/>
      <c r="U263" s="1070"/>
      <c r="V263" s="1070"/>
      <c r="W263" s="1070"/>
      <c r="X263" s="1070"/>
      <c r="Y263" s="1070"/>
      <c r="Z263" s="1070"/>
      <c r="AA263" s="1070"/>
      <c r="AB263" s="1071"/>
    </row>
    <row r="264" spans="1:28" x14ac:dyDescent="0.25">
      <c r="A264" s="1064"/>
      <c r="B264" s="1065"/>
      <c r="C264" s="1065"/>
      <c r="D264" s="1065"/>
      <c r="E264" s="1065"/>
      <c r="F264" s="1066"/>
      <c r="G264" s="988" t="s">
        <v>5</v>
      </c>
      <c r="H264" s="988"/>
      <c r="I264" s="988"/>
      <c r="J264" s="989"/>
      <c r="K264" s="990" t="s">
        <v>6</v>
      </c>
      <c r="L264" s="988"/>
      <c r="M264" s="988"/>
      <c r="N264" s="989"/>
      <c r="O264" s="990" t="s">
        <v>7</v>
      </c>
      <c r="P264" s="988"/>
      <c r="Q264" s="988"/>
      <c r="R264" s="988"/>
      <c r="S264" s="990" t="s">
        <v>8</v>
      </c>
      <c r="T264" s="988"/>
      <c r="U264" s="988"/>
      <c r="V264" s="989"/>
      <c r="W264" s="990" t="s">
        <v>9</v>
      </c>
      <c r="X264" s="989"/>
      <c r="Y264" s="991" t="s">
        <v>10</v>
      </c>
      <c r="Z264" s="992"/>
      <c r="AA264" s="992"/>
      <c r="AB264" s="1072"/>
    </row>
    <row r="265" spans="1:28" ht="15.75" thickBot="1" x14ac:dyDescent="0.3">
      <c r="A265" s="1067"/>
      <c r="B265" s="1068"/>
      <c r="C265" s="1068"/>
      <c r="D265" s="1068"/>
      <c r="E265" s="1068"/>
      <c r="F265" s="1069"/>
      <c r="G265" s="964" t="s">
        <v>11</v>
      </c>
      <c r="H265" s="963"/>
      <c r="I265" s="971" t="s">
        <v>12</v>
      </c>
      <c r="J265" s="972"/>
      <c r="K265" s="973" t="s">
        <v>13</v>
      </c>
      <c r="L265" s="972"/>
      <c r="M265" s="973" t="s">
        <v>14</v>
      </c>
      <c r="N265" s="972"/>
      <c r="O265" s="973" t="s">
        <v>15</v>
      </c>
      <c r="P265" s="972"/>
      <c r="Q265" s="973" t="s">
        <v>16</v>
      </c>
      <c r="R265" s="972"/>
      <c r="S265" s="973" t="s">
        <v>17</v>
      </c>
      <c r="T265" s="972"/>
      <c r="U265" s="973" t="s">
        <v>18</v>
      </c>
      <c r="V265" s="972"/>
      <c r="W265" s="973" t="s">
        <v>19</v>
      </c>
      <c r="X265" s="972"/>
      <c r="Y265" s="994"/>
      <c r="Z265" s="995"/>
      <c r="AA265" s="995"/>
      <c r="AB265" s="1073"/>
    </row>
    <row r="266" spans="1:28" ht="39" thickTop="1" x14ac:dyDescent="0.25">
      <c r="A266" s="2" t="s">
        <v>20</v>
      </c>
      <c r="B266" s="122" t="s">
        <v>21</v>
      </c>
      <c r="C266" s="4" t="s">
        <v>22</v>
      </c>
      <c r="D266" s="974" t="s">
        <v>23</v>
      </c>
      <c r="E266" s="975"/>
      <c r="F266" s="5" t="s">
        <v>24</v>
      </c>
      <c r="G266" s="6" t="s">
        <v>25</v>
      </c>
      <c r="H266" s="6" t="s">
        <v>26</v>
      </c>
      <c r="I266" s="6" t="s">
        <v>25</v>
      </c>
      <c r="J266" s="6" t="s">
        <v>26</v>
      </c>
      <c r="K266" s="6" t="s">
        <v>25</v>
      </c>
      <c r="L266" s="6" t="s">
        <v>26</v>
      </c>
      <c r="M266" s="6" t="s">
        <v>25</v>
      </c>
      <c r="N266" s="6" t="s">
        <v>26</v>
      </c>
      <c r="O266" s="6" t="s">
        <v>25</v>
      </c>
      <c r="P266" s="6" t="s">
        <v>26</v>
      </c>
      <c r="Q266" s="5" t="s">
        <v>25</v>
      </c>
      <c r="R266" s="5" t="s">
        <v>26</v>
      </c>
      <c r="S266" s="5" t="s">
        <v>25</v>
      </c>
      <c r="T266" s="5" t="s">
        <v>26</v>
      </c>
      <c r="U266" s="5" t="s">
        <v>25</v>
      </c>
      <c r="V266" s="5" t="s">
        <v>26</v>
      </c>
      <c r="W266" s="5" t="s">
        <v>25</v>
      </c>
      <c r="X266" s="5" t="s">
        <v>26</v>
      </c>
      <c r="Y266" s="4" t="s">
        <v>27</v>
      </c>
      <c r="Z266" s="4" t="s">
        <v>28</v>
      </c>
      <c r="AA266" s="5" t="s">
        <v>29</v>
      </c>
      <c r="AB266" s="855" t="s">
        <v>30</v>
      </c>
    </row>
    <row r="267" spans="1:28" x14ac:dyDescent="0.25">
      <c r="A267" s="7"/>
      <c r="B267" s="1089" t="s">
        <v>31</v>
      </c>
      <c r="C267" s="978" t="s">
        <v>32</v>
      </c>
      <c r="D267" s="974" t="s">
        <v>33</v>
      </c>
      <c r="E267" s="975"/>
      <c r="F267" s="938" t="s">
        <v>34</v>
      </c>
      <c r="G267" s="8" t="s">
        <v>35</v>
      </c>
      <c r="H267" s="8" t="s">
        <v>35</v>
      </c>
      <c r="I267" s="8" t="s">
        <v>35</v>
      </c>
      <c r="J267" s="8" t="s">
        <v>35</v>
      </c>
      <c r="K267" s="8" t="s">
        <v>35</v>
      </c>
      <c r="L267" s="8" t="s">
        <v>35</v>
      </c>
      <c r="M267" s="8" t="s">
        <v>35</v>
      </c>
      <c r="N267" s="8" t="s">
        <v>35</v>
      </c>
      <c r="O267" s="8" t="s">
        <v>35</v>
      </c>
      <c r="P267" s="8" t="s">
        <v>35</v>
      </c>
      <c r="Q267" s="8" t="s">
        <v>35</v>
      </c>
      <c r="R267" s="8" t="s">
        <v>35</v>
      </c>
      <c r="S267" s="8" t="s">
        <v>35</v>
      </c>
      <c r="T267" s="8" t="s">
        <v>35</v>
      </c>
      <c r="U267" s="8" t="s">
        <v>35</v>
      </c>
      <c r="V267" s="8" t="s">
        <v>35</v>
      </c>
      <c r="W267" s="8" t="s">
        <v>35</v>
      </c>
      <c r="X267" s="8" t="s">
        <v>35</v>
      </c>
      <c r="Y267" s="939" t="s">
        <v>36</v>
      </c>
      <c r="Z267" s="939" t="s">
        <v>36</v>
      </c>
      <c r="AA267" s="1074" t="s">
        <v>37</v>
      </c>
      <c r="AB267" s="1075" t="s">
        <v>36</v>
      </c>
    </row>
    <row r="268" spans="1:28" ht="48" x14ac:dyDescent="0.25">
      <c r="A268" s="9"/>
      <c r="B268" s="1089"/>
      <c r="C268" s="978"/>
      <c r="D268" s="4" t="s">
        <v>38</v>
      </c>
      <c r="E268" s="4" t="s">
        <v>39</v>
      </c>
      <c r="F268" s="938"/>
      <c r="G268" s="10" t="s">
        <v>36</v>
      </c>
      <c r="H268" s="10" t="s">
        <v>36</v>
      </c>
      <c r="I268" s="10" t="s">
        <v>36</v>
      </c>
      <c r="J268" s="10" t="s">
        <v>36</v>
      </c>
      <c r="K268" s="10" t="s">
        <v>36</v>
      </c>
      <c r="L268" s="10" t="s">
        <v>36</v>
      </c>
      <c r="M268" s="10" t="s">
        <v>36</v>
      </c>
      <c r="N268" s="10" t="s">
        <v>36</v>
      </c>
      <c r="O268" s="10" t="s">
        <v>36</v>
      </c>
      <c r="P268" s="10" t="s">
        <v>36</v>
      </c>
      <c r="Q268" s="10" t="s">
        <v>36</v>
      </c>
      <c r="R268" s="11" t="s">
        <v>36</v>
      </c>
      <c r="S268" s="11" t="s">
        <v>36</v>
      </c>
      <c r="T268" s="11" t="s">
        <v>36</v>
      </c>
      <c r="U268" s="11" t="s">
        <v>36</v>
      </c>
      <c r="V268" s="11" t="s">
        <v>36</v>
      </c>
      <c r="W268" s="11" t="s">
        <v>36</v>
      </c>
      <c r="X268" s="11" t="s">
        <v>36</v>
      </c>
      <c r="Y268" s="939"/>
      <c r="Z268" s="939"/>
      <c r="AA268" s="1074"/>
      <c r="AB268" s="1075"/>
    </row>
    <row r="269" spans="1:28" x14ac:dyDescent="0.25">
      <c r="A269" s="123">
        <v>24</v>
      </c>
      <c r="B269" s="933" t="s">
        <v>232</v>
      </c>
      <c r="C269" s="1040" t="str">
        <f>IF(AA269&gt;=450000,"LPN",IF(AND(AA269&gt;190000,AA269&lt;470000),"LP",IF(AND(AA269&gt;=56000,AA269&lt;=190000),"3C","2C ")))</f>
        <v xml:space="preserve">2C </v>
      </c>
      <c r="D269" s="1090" t="s">
        <v>192</v>
      </c>
      <c r="E269" s="933" t="s">
        <v>221</v>
      </c>
      <c r="F269" s="933" t="s">
        <v>196</v>
      </c>
      <c r="G269" s="16" t="s">
        <v>44</v>
      </c>
      <c r="H269" s="16" t="s">
        <v>44</v>
      </c>
      <c r="I269" s="16" t="s">
        <v>44</v>
      </c>
      <c r="J269" s="16" t="s">
        <v>44</v>
      </c>
      <c r="K269" s="16">
        <f>SUM(L269-8)</f>
        <v>42046</v>
      </c>
      <c r="L269" s="16">
        <f>SUM(M269*1)</f>
        <v>42054</v>
      </c>
      <c r="M269" s="16">
        <f>SUM(N269*1)</f>
        <v>42054</v>
      </c>
      <c r="N269" s="16">
        <f>SUM(O269-1)</f>
        <v>42054</v>
      </c>
      <c r="O269" s="16">
        <f>SUM(U269-3)</f>
        <v>42055</v>
      </c>
      <c r="P269" s="135">
        <f>SUM(U269*1)</f>
        <v>42058</v>
      </c>
      <c r="Q269" s="135" t="s">
        <v>44</v>
      </c>
      <c r="R269" s="135" t="s">
        <v>44</v>
      </c>
      <c r="S269" s="135" t="s">
        <v>44</v>
      </c>
      <c r="T269" s="135" t="s">
        <v>44</v>
      </c>
      <c r="U269" s="135">
        <f>SUM(V269-4)</f>
        <v>42058</v>
      </c>
      <c r="V269" s="135">
        <f>SUM(W269-4)</f>
        <v>42062</v>
      </c>
      <c r="W269" s="135">
        <f>SUM(X269-3)</f>
        <v>42066</v>
      </c>
      <c r="X269" s="136">
        <v>42069</v>
      </c>
      <c r="Y269" s="138"/>
      <c r="Z269" s="138"/>
      <c r="AA269" s="140">
        <v>625</v>
      </c>
      <c r="AB269" s="872"/>
    </row>
    <row r="270" spans="1:28" x14ac:dyDescent="0.25">
      <c r="A270" s="129"/>
      <c r="B270" s="934"/>
      <c r="C270" s="1041"/>
      <c r="D270" s="1091"/>
      <c r="E270" s="934"/>
      <c r="F270" s="934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1"/>
      <c r="S270" s="11"/>
      <c r="T270" s="11"/>
      <c r="U270" s="11"/>
      <c r="V270" s="11"/>
      <c r="W270" s="11"/>
      <c r="X270" s="11"/>
      <c r="Y270" s="138"/>
      <c r="Z270" s="138"/>
      <c r="AA270" s="140"/>
      <c r="AB270" s="872"/>
    </row>
    <row r="271" spans="1:28" x14ac:dyDescent="0.25">
      <c r="A271" s="123">
        <f>+A269+1</f>
        <v>25</v>
      </c>
      <c r="B271" s="933" t="s">
        <v>233</v>
      </c>
      <c r="C271" s="1040" t="str">
        <f>IF(AA271&gt;=450000,"LPN",IF(AND(AA271&gt;190000,AA271&lt;470000),"LP",IF(AND(AA271&gt;=56000,AA271&lt;=190000),"3C","2C ")))</f>
        <v xml:space="preserve">2C </v>
      </c>
      <c r="D271" s="1090" t="s">
        <v>192</v>
      </c>
      <c r="E271" s="933" t="s">
        <v>221</v>
      </c>
      <c r="F271" s="933" t="s">
        <v>196</v>
      </c>
      <c r="G271" s="16" t="s">
        <v>44</v>
      </c>
      <c r="H271" s="16" t="s">
        <v>44</v>
      </c>
      <c r="I271" s="16" t="s">
        <v>44</v>
      </c>
      <c r="J271" s="16" t="s">
        <v>44</v>
      </c>
      <c r="K271" s="16">
        <f>SUM(L271-8)</f>
        <v>42046</v>
      </c>
      <c r="L271" s="16">
        <f>SUM(M271*1)</f>
        <v>42054</v>
      </c>
      <c r="M271" s="16">
        <f>SUM(N271*1)</f>
        <v>42054</v>
      </c>
      <c r="N271" s="16">
        <f>SUM(O271-1)</f>
        <v>42054</v>
      </c>
      <c r="O271" s="16">
        <f>SUM(U271-3)</f>
        <v>42055</v>
      </c>
      <c r="P271" s="135">
        <f>SUM(U271*1)</f>
        <v>42058</v>
      </c>
      <c r="Q271" s="135" t="s">
        <v>44</v>
      </c>
      <c r="R271" s="135" t="s">
        <v>44</v>
      </c>
      <c r="S271" s="135" t="s">
        <v>44</v>
      </c>
      <c r="T271" s="135" t="s">
        <v>44</v>
      </c>
      <c r="U271" s="135">
        <f>SUM(V271-4)</f>
        <v>42058</v>
      </c>
      <c r="V271" s="135">
        <f>SUM(W271-4)</f>
        <v>42062</v>
      </c>
      <c r="W271" s="135">
        <f>SUM(X271-3)</f>
        <v>42066</v>
      </c>
      <c r="X271" s="136">
        <v>42069</v>
      </c>
      <c r="Y271" s="138"/>
      <c r="Z271" s="138"/>
      <c r="AA271" s="140">
        <v>625</v>
      </c>
      <c r="AB271" s="872"/>
    </row>
    <row r="272" spans="1:28" x14ac:dyDescent="0.25">
      <c r="A272" s="129"/>
      <c r="B272" s="934"/>
      <c r="C272" s="1041"/>
      <c r="D272" s="1091"/>
      <c r="E272" s="934"/>
      <c r="F272" s="934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1"/>
      <c r="S272" s="11"/>
      <c r="T272" s="11"/>
      <c r="U272" s="11"/>
      <c r="V272" s="11"/>
      <c r="W272" s="11"/>
      <c r="X272" s="11"/>
      <c r="Y272" s="138"/>
      <c r="Z272" s="138"/>
      <c r="AA272" s="140"/>
      <c r="AB272" s="872"/>
    </row>
    <row r="273" spans="1:28" x14ac:dyDescent="0.25">
      <c r="A273" s="123">
        <f>+A271+1</f>
        <v>26</v>
      </c>
      <c r="B273" s="933" t="s">
        <v>234</v>
      </c>
      <c r="C273" s="1040" t="str">
        <f>IF(AA273&gt;=450000,"LPN",IF(AND(AA273&gt;190000,AA273&lt;470000),"LP",IF(AND(AA273&gt;=56000,AA273&lt;=190000),"3C","2C ")))</f>
        <v xml:space="preserve">2C </v>
      </c>
      <c r="D273" s="1090" t="s">
        <v>192</v>
      </c>
      <c r="E273" s="933" t="s">
        <v>235</v>
      </c>
      <c r="F273" s="933" t="s">
        <v>236</v>
      </c>
      <c r="G273" s="16" t="s">
        <v>44</v>
      </c>
      <c r="H273" s="16" t="s">
        <v>44</v>
      </c>
      <c r="I273" s="16" t="s">
        <v>44</v>
      </c>
      <c r="J273" s="16" t="s">
        <v>44</v>
      </c>
      <c r="K273" s="16">
        <f>SUM(L273-8)</f>
        <v>42088</v>
      </c>
      <c r="L273" s="16">
        <f>SUM(M273*1)</f>
        <v>42096</v>
      </c>
      <c r="M273" s="16">
        <f>SUM(N273*1)</f>
        <v>42096</v>
      </c>
      <c r="N273" s="16">
        <f>SUM(O273-1)</f>
        <v>42096</v>
      </c>
      <c r="O273" s="16">
        <f>SUM(U273-3)</f>
        <v>42097</v>
      </c>
      <c r="P273" s="135">
        <f>SUM(U273*1)</f>
        <v>42100</v>
      </c>
      <c r="Q273" s="135" t="s">
        <v>44</v>
      </c>
      <c r="R273" s="135" t="s">
        <v>44</v>
      </c>
      <c r="S273" s="135" t="s">
        <v>44</v>
      </c>
      <c r="T273" s="135" t="s">
        <v>44</v>
      </c>
      <c r="U273" s="135">
        <f>SUM(V273-4)</f>
        <v>42100</v>
      </c>
      <c r="V273" s="135">
        <f>SUM(W273-4)</f>
        <v>42104</v>
      </c>
      <c r="W273" s="135">
        <f>SUM(X273-3)</f>
        <v>42108</v>
      </c>
      <c r="X273" s="136">
        <v>42111</v>
      </c>
      <c r="Y273" s="138"/>
      <c r="Z273" s="138"/>
      <c r="AA273" s="140">
        <v>1500</v>
      </c>
      <c r="AB273" s="872"/>
    </row>
    <row r="274" spans="1:28" x14ac:dyDescent="0.25">
      <c r="A274" s="196"/>
      <c r="B274" s="934"/>
      <c r="C274" s="1041"/>
      <c r="D274" s="1091"/>
      <c r="E274" s="934"/>
      <c r="F274" s="934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1"/>
      <c r="S274" s="11"/>
      <c r="T274" s="11"/>
      <c r="U274" s="11"/>
      <c r="V274" s="11"/>
      <c r="W274" s="11"/>
      <c r="X274" s="11"/>
      <c r="Y274" s="138"/>
      <c r="Z274" s="138"/>
      <c r="AA274" s="140"/>
      <c r="AB274" s="872"/>
    </row>
    <row r="275" spans="1:28" x14ac:dyDescent="0.25">
      <c r="A275" s="123">
        <f>+A273+1</f>
        <v>27</v>
      </c>
      <c r="B275" s="933" t="s">
        <v>237</v>
      </c>
      <c r="C275" s="1040" t="str">
        <f>IF(AA275&gt;=450000,"LPN",IF(AND(AA275&gt;190000,AA275&lt;470000),"LP",IF(AND(AA275&gt;=56000,AA275&lt;=190000),"3C","2C ")))</f>
        <v xml:space="preserve">2C </v>
      </c>
      <c r="D275" s="1090" t="s">
        <v>192</v>
      </c>
      <c r="E275" s="933" t="s">
        <v>238</v>
      </c>
      <c r="F275" s="933" t="s">
        <v>239</v>
      </c>
      <c r="G275" s="16" t="s">
        <v>44</v>
      </c>
      <c r="H275" s="16" t="s">
        <v>44</v>
      </c>
      <c r="I275" s="16" t="s">
        <v>44</v>
      </c>
      <c r="J275" s="16" t="s">
        <v>44</v>
      </c>
      <c r="K275" s="16">
        <f>SUM(L275-8)</f>
        <v>42186</v>
      </c>
      <c r="L275" s="16">
        <f>SUM(M275*1)</f>
        <v>42194</v>
      </c>
      <c r="M275" s="16">
        <f>SUM(N275*1)</f>
        <v>42194</v>
      </c>
      <c r="N275" s="16">
        <f>SUM(O275-1)</f>
        <v>42194</v>
      </c>
      <c r="O275" s="16">
        <f>SUM(U275-3)</f>
        <v>42195</v>
      </c>
      <c r="P275" s="135">
        <f>SUM(U275*1)</f>
        <v>42198</v>
      </c>
      <c r="Q275" s="135" t="s">
        <v>44</v>
      </c>
      <c r="R275" s="135" t="s">
        <v>44</v>
      </c>
      <c r="S275" s="135" t="s">
        <v>44</v>
      </c>
      <c r="T275" s="135" t="s">
        <v>44</v>
      </c>
      <c r="U275" s="135">
        <f>SUM(V275-4)</f>
        <v>42198</v>
      </c>
      <c r="V275" s="135">
        <f>SUM(W275-4)</f>
        <v>42202</v>
      </c>
      <c r="W275" s="135">
        <f>SUM(X275-3)</f>
        <v>42206</v>
      </c>
      <c r="X275" s="136">
        <v>42209</v>
      </c>
      <c r="Y275" s="138"/>
      <c r="Z275" s="138"/>
      <c r="AA275" s="140">
        <v>2000</v>
      </c>
      <c r="AB275" s="872"/>
    </row>
    <row r="276" spans="1:28" x14ac:dyDescent="0.25">
      <c r="A276" s="129"/>
      <c r="B276" s="934"/>
      <c r="C276" s="1041"/>
      <c r="D276" s="1091"/>
      <c r="E276" s="934"/>
      <c r="F276" s="934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1"/>
      <c r="S276" s="11"/>
      <c r="T276" s="11"/>
      <c r="U276" s="11"/>
      <c r="V276" s="11"/>
      <c r="W276" s="11"/>
      <c r="X276" s="11"/>
      <c r="Y276" s="138"/>
      <c r="Z276" s="138"/>
      <c r="AA276" s="140"/>
      <c r="AB276" s="872"/>
    </row>
    <row r="277" spans="1:28" x14ac:dyDescent="0.25">
      <c r="A277" s="134">
        <f>+A275+1</f>
        <v>28</v>
      </c>
      <c r="B277" s="933" t="s">
        <v>240</v>
      </c>
      <c r="C277" s="1040" t="str">
        <f>IF(AA277&gt;=450000,"LPN",IF(AND(AA277&gt;190000,AA277&lt;470000),"LP",IF(AND(AA277&gt;=56000,AA277&lt;=190000),"3C","2C ")))</f>
        <v xml:space="preserve">2C </v>
      </c>
      <c r="D277" s="1090" t="s">
        <v>192</v>
      </c>
      <c r="E277" s="933" t="s">
        <v>241</v>
      </c>
      <c r="F277" s="933" t="s">
        <v>236</v>
      </c>
      <c r="G277" s="16" t="s">
        <v>44</v>
      </c>
      <c r="H277" s="16" t="s">
        <v>44</v>
      </c>
      <c r="I277" s="16" t="s">
        <v>44</v>
      </c>
      <c r="J277" s="16" t="s">
        <v>44</v>
      </c>
      <c r="K277" s="16">
        <f>SUM(L277-8)</f>
        <v>42088</v>
      </c>
      <c r="L277" s="16">
        <f>SUM(M277*1)</f>
        <v>42096</v>
      </c>
      <c r="M277" s="16">
        <f>SUM(N277*1)</f>
        <v>42096</v>
      </c>
      <c r="N277" s="16">
        <f>SUM(O277-1)</f>
        <v>42096</v>
      </c>
      <c r="O277" s="16">
        <f>SUM(U277-3)</f>
        <v>42097</v>
      </c>
      <c r="P277" s="135">
        <f>SUM(U277*1)</f>
        <v>42100</v>
      </c>
      <c r="Q277" s="135" t="s">
        <v>44</v>
      </c>
      <c r="R277" s="135" t="s">
        <v>44</v>
      </c>
      <c r="S277" s="135" t="s">
        <v>44</v>
      </c>
      <c r="T277" s="135" t="s">
        <v>44</v>
      </c>
      <c r="U277" s="135">
        <f>SUM(V277-4)</f>
        <v>42100</v>
      </c>
      <c r="V277" s="135">
        <f>SUM(W277-4)</f>
        <v>42104</v>
      </c>
      <c r="W277" s="135">
        <f>SUM(X277-3)</f>
        <v>42108</v>
      </c>
      <c r="X277" s="136">
        <v>42111</v>
      </c>
      <c r="Y277" s="138"/>
      <c r="Z277" s="138"/>
      <c r="AA277" s="140">
        <v>2800</v>
      </c>
      <c r="AB277" s="872"/>
    </row>
    <row r="278" spans="1:28" x14ac:dyDescent="0.25">
      <c r="A278" s="129"/>
      <c r="B278" s="934"/>
      <c r="C278" s="1041"/>
      <c r="D278" s="1091"/>
      <c r="E278" s="934"/>
      <c r="F278" s="934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1"/>
      <c r="S278" s="11"/>
      <c r="T278" s="11"/>
      <c r="U278" s="11"/>
      <c r="V278" s="11"/>
      <c r="W278" s="11"/>
      <c r="X278" s="11"/>
      <c r="Y278" s="138"/>
      <c r="Z278" s="138"/>
      <c r="AA278" s="140"/>
      <c r="AB278" s="872"/>
    </row>
    <row r="279" spans="1:28" x14ac:dyDescent="0.25">
      <c r="A279" s="134">
        <f>+A277+1</f>
        <v>29</v>
      </c>
      <c r="B279" s="933" t="s">
        <v>242</v>
      </c>
      <c r="C279" s="1040" t="str">
        <f>IF(AA279&gt;=450000,"LPN",IF(AND(AA279&gt;190000,AA279&lt;470000),"LP",IF(AND(AA279&gt;=56000,AA279&lt;=190000),"3C","2C ")))</f>
        <v xml:space="preserve">2C </v>
      </c>
      <c r="D279" s="1090" t="s">
        <v>192</v>
      </c>
      <c r="E279" s="933" t="s">
        <v>241</v>
      </c>
      <c r="F279" s="933" t="s">
        <v>236</v>
      </c>
      <c r="G279" s="16" t="s">
        <v>44</v>
      </c>
      <c r="H279" s="16" t="s">
        <v>44</v>
      </c>
      <c r="I279" s="16" t="s">
        <v>44</v>
      </c>
      <c r="J279" s="16" t="s">
        <v>44</v>
      </c>
      <c r="K279" s="16">
        <f>SUM(L279-8)</f>
        <v>42088</v>
      </c>
      <c r="L279" s="16">
        <f>SUM(M279*1)</f>
        <v>42096</v>
      </c>
      <c r="M279" s="16">
        <f>SUM(N279*1)</f>
        <v>42096</v>
      </c>
      <c r="N279" s="16">
        <f>SUM(O279-1)</f>
        <v>42096</v>
      </c>
      <c r="O279" s="16">
        <f>SUM(U279-3)</f>
        <v>42097</v>
      </c>
      <c r="P279" s="135">
        <f>SUM(U279*1)</f>
        <v>42100</v>
      </c>
      <c r="Q279" s="135" t="s">
        <v>44</v>
      </c>
      <c r="R279" s="135" t="s">
        <v>44</v>
      </c>
      <c r="S279" s="135" t="s">
        <v>44</v>
      </c>
      <c r="T279" s="135" t="s">
        <v>44</v>
      </c>
      <c r="U279" s="135">
        <f>SUM(V279-4)</f>
        <v>42100</v>
      </c>
      <c r="V279" s="135">
        <f>SUM(W279-4)</f>
        <v>42104</v>
      </c>
      <c r="W279" s="135">
        <f>SUM(X279-3)</f>
        <v>42108</v>
      </c>
      <c r="X279" s="136">
        <v>42111</v>
      </c>
      <c r="Y279" s="138"/>
      <c r="Z279" s="138"/>
      <c r="AA279" s="140">
        <v>200</v>
      </c>
      <c r="AB279" s="872"/>
    </row>
    <row r="280" spans="1:28" x14ac:dyDescent="0.25">
      <c r="A280" s="129"/>
      <c r="B280" s="934"/>
      <c r="C280" s="1041"/>
      <c r="D280" s="1091"/>
      <c r="E280" s="934"/>
      <c r="F280" s="934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1"/>
      <c r="S280" s="11"/>
      <c r="T280" s="11"/>
      <c r="U280" s="11"/>
      <c r="V280" s="11"/>
      <c r="W280" s="11"/>
      <c r="X280" s="11"/>
      <c r="Y280" s="138"/>
      <c r="Z280" s="138"/>
      <c r="AA280" s="140"/>
      <c r="AB280" s="872"/>
    </row>
    <row r="281" spans="1:28" x14ac:dyDescent="0.25">
      <c r="A281" s="197">
        <f>+A279+1</f>
        <v>30</v>
      </c>
      <c r="B281" s="933" t="s">
        <v>243</v>
      </c>
      <c r="C281" s="1040" t="str">
        <f>IF(AA281&gt;=450000,"LPN",IF(AND(AA281&gt;190000,AA281&lt;470000),"LP",IF(AND(AA281&gt;=56000,AA281&lt;=190000),"3C","2C ")))</f>
        <v xml:space="preserve">2C </v>
      </c>
      <c r="D281" s="1090" t="s">
        <v>192</v>
      </c>
      <c r="E281" s="933" t="s">
        <v>244</v>
      </c>
      <c r="F281" s="933" t="s">
        <v>245</v>
      </c>
      <c r="G281" s="16" t="s">
        <v>44</v>
      </c>
      <c r="H281" s="16" t="s">
        <v>44</v>
      </c>
      <c r="I281" s="16" t="s">
        <v>44</v>
      </c>
      <c r="J281" s="16" t="s">
        <v>44</v>
      </c>
      <c r="K281" s="16">
        <f>SUM(L281-8)</f>
        <v>42067</v>
      </c>
      <c r="L281" s="16">
        <f>SUM(M281*1)</f>
        <v>42075</v>
      </c>
      <c r="M281" s="16">
        <f>SUM(N281*1)</f>
        <v>42075</v>
      </c>
      <c r="N281" s="16">
        <f>SUM(O281-1)</f>
        <v>42075</v>
      </c>
      <c r="O281" s="16">
        <f>SUM(U281-3)</f>
        <v>42076</v>
      </c>
      <c r="P281" s="135">
        <f>SUM(U281*1)</f>
        <v>42079</v>
      </c>
      <c r="Q281" s="135" t="s">
        <v>44</v>
      </c>
      <c r="R281" s="135" t="s">
        <v>44</v>
      </c>
      <c r="S281" s="135" t="s">
        <v>44</v>
      </c>
      <c r="T281" s="135" t="s">
        <v>44</v>
      </c>
      <c r="U281" s="135">
        <f>SUM(V281-4)</f>
        <v>42079</v>
      </c>
      <c r="V281" s="135">
        <f>SUM(W281-4)</f>
        <v>42083</v>
      </c>
      <c r="W281" s="135">
        <f>SUM(X281-3)</f>
        <v>42087</v>
      </c>
      <c r="X281" s="136">
        <v>42090</v>
      </c>
      <c r="Y281" s="138"/>
      <c r="Z281" s="138"/>
      <c r="AA281" s="140">
        <v>1000</v>
      </c>
      <c r="AB281" s="872"/>
    </row>
    <row r="282" spans="1:28" x14ac:dyDescent="0.25">
      <c r="A282" s="129"/>
      <c r="B282" s="934"/>
      <c r="C282" s="1041"/>
      <c r="D282" s="1091"/>
      <c r="E282" s="934"/>
      <c r="F282" s="934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1"/>
      <c r="S282" s="11"/>
      <c r="T282" s="11"/>
      <c r="U282" s="11"/>
      <c r="V282" s="11"/>
      <c r="W282" s="11"/>
      <c r="X282" s="11"/>
      <c r="Y282" s="138"/>
      <c r="Z282" s="138"/>
      <c r="AA282" s="140"/>
      <c r="AB282" s="872"/>
    </row>
    <row r="283" spans="1:28" x14ac:dyDescent="0.25">
      <c r="A283" s="197">
        <f>+A281+1</f>
        <v>31</v>
      </c>
      <c r="B283" s="933" t="s">
        <v>246</v>
      </c>
      <c r="C283" s="1040" t="str">
        <f>IF(AA283&gt;=450000,"LPN",IF(AND(AA283&gt;190000,AA283&lt;470000),"LP",IF(AND(AA283&gt;=56000,AA283&lt;=190000),"3C","2C ")))</f>
        <v xml:space="preserve">2C </v>
      </c>
      <c r="D283" s="1090" t="s">
        <v>192</v>
      </c>
      <c r="E283" s="933" t="s">
        <v>244</v>
      </c>
      <c r="F283" s="933" t="s">
        <v>245</v>
      </c>
      <c r="G283" s="16" t="s">
        <v>44</v>
      </c>
      <c r="H283" s="16" t="s">
        <v>44</v>
      </c>
      <c r="I283" s="16" t="s">
        <v>44</v>
      </c>
      <c r="J283" s="16" t="s">
        <v>44</v>
      </c>
      <c r="K283" s="16">
        <f>SUM(L283-8)</f>
        <v>42067</v>
      </c>
      <c r="L283" s="16">
        <f>SUM(M283*1)</f>
        <v>42075</v>
      </c>
      <c r="M283" s="16">
        <f>SUM(N283*1)</f>
        <v>42075</v>
      </c>
      <c r="N283" s="16">
        <f>SUM(O283-1)</f>
        <v>42075</v>
      </c>
      <c r="O283" s="16">
        <f>SUM(U283-3)</f>
        <v>42076</v>
      </c>
      <c r="P283" s="135">
        <f>SUM(U283*1)</f>
        <v>42079</v>
      </c>
      <c r="Q283" s="135" t="s">
        <v>44</v>
      </c>
      <c r="R283" s="135" t="s">
        <v>44</v>
      </c>
      <c r="S283" s="135" t="s">
        <v>44</v>
      </c>
      <c r="T283" s="135" t="s">
        <v>44</v>
      </c>
      <c r="U283" s="135">
        <f>SUM(V283-4)</f>
        <v>42079</v>
      </c>
      <c r="V283" s="135">
        <f>SUM(W283-4)</f>
        <v>42083</v>
      </c>
      <c r="W283" s="135">
        <f>SUM(X283-3)</f>
        <v>42087</v>
      </c>
      <c r="X283" s="136">
        <v>42090</v>
      </c>
      <c r="Y283" s="138"/>
      <c r="Z283" s="138"/>
      <c r="AA283" s="140">
        <v>2000</v>
      </c>
      <c r="AB283" s="872"/>
    </row>
    <row r="284" spans="1:28" x14ac:dyDescent="0.25">
      <c r="A284" s="129"/>
      <c r="B284" s="934"/>
      <c r="C284" s="1041"/>
      <c r="D284" s="1091"/>
      <c r="E284" s="934"/>
      <c r="F284" s="934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1"/>
      <c r="S284" s="11"/>
      <c r="T284" s="11"/>
      <c r="U284" s="11"/>
      <c r="V284" s="11"/>
      <c r="W284" s="11"/>
      <c r="X284" s="11"/>
      <c r="Y284" s="138"/>
      <c r="Z284" s="138"/>
      <c r="AA284" s="140"/>
      <c r="AB284" s="872"/>
    </row>
    <row r="285" spans="1:28" x14ac:dyDescent="0.25">
      <c r="A285" s="197">
        <f>+A283+1</f>
        <v>32</v>
      </c>
      <c r="B285" s="933" t="s">
        <v>247</v>
      </c>
      <c r="C285" s="1040" t="str">
        <f>IF(AA285&gt;=450000,"LPN",IF(AND(AA285&gt;190000,AA285&lt;470000),"LP",IF(AND(AA285&gt;=56000,AA285&lt;=190000),"3C","2C ")))</f>
        <v xml:space="preserve">2C </v>
      </c>
      <c r="D285" s="1090" t="s">
        <v>192</v>
      </c>
      <c r="E285" s="933" t="s">
        <v>248</v>
      </c>
      <c r="F285" s="933" t="s">
        <v>245</v>
      </c>
      <c r="G285" s="16" t="s">
        <v>44</v>
      </c>
      <c r="H285" s="16" t="s">
        <v>44</v>
      </c>
      <c r="I285" s="16" t="s">
        <v>44</v>
      </c>
      <c r="J285" s="16" t="s">
        <v>44</v>
      </c>
      <c r="K285" s="16">
        <f>SUM(L285-8)</f>
        <v>42067</v>
      </c>
      <c r="L285" s="16">
        <f>SUM(M285*1)</f>
        <v>42075</v>
      </c>
      <c r="M285" s="16">
        <f>SUM(N285*1)</f>
        <v>42075</v>
      </c>
      <c r="N285" s="16">
        <f>SUM(O285-1)</f>
        <v>42075</v>
      </c>
      <c r="O285" s="16">
        <f>SUM(U285-3)</f>
        <v>42076</v>
      </c>
      <c r="P285" s="135">
        <f>SUM(U285*1)</f>
        <v>42079</v>
      </c>
      <c r="Q285" s="135" t="s">
        <v>44</v>
      </c>
      <c r="R285" s="135" t="s">
        <v>44</v>
      </c>
      <c r="S285" s="135" t="s">
        <v>44</v>
      </c>
      <c r="T285" s="135" t="s">
        <v>44</v>
      </c>
      <c r="U285" s="135">
        <f>SUM(V285-4)</f>
        <v>42079</v>
      </c>
      <c r="V285" s="135">
        <f>SUM(W285-4)</f>
        <v>42083</v>
      </c>
      <c r="W285" s="135">
        <f>SUM(X285-3)</f>
        <v>42087</v>
      </c>
      <c r="X285" s="136">
        <v>42090</v>
      </c>
      <c r="Y285" s="138"/>
      <c r="Z285" s="138"/>
      <c r="AA285" s="140">
        <v>2490</v>
      </c>
      <c r="AB285" s="872"/>
    </row>
    <row r="286" spans="1:28" x14ac:dyDescent="0.25">
      <c r="A286" s="129"/>
      <c r="B286" s="934"/>
      <c r="C286" s="1041"/>
      <c r="D286" s="1091"/>
      <c r="E286" s="934"/>
      <c r="F286" s="934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1"/>
      <c r="S286" s="11"/>
      <c r="T286" s="11"/>
      <c r="U286" s="11"/>
      <c r="V286" s="11"/>
      <c r="W286" s="11"/>
      <c r="X286" s="11"/>
      <c r="Y286" s="138"/>
      <c r="Z286" s="138"/>
      <c r="AA286" s="140"/>
      <c r="AB286" s="872"/>
    </row>
    <row r="287" spans="1:28" x14ac:dyDescent="0.25">
      <c r="A287" s="134">
        <f>+A285+1</f>
        <v>33</v>
      </c>
      <c r="B287" s="144" t="s">
        <v>249</v>
      </c>
      <c r="C287" s="1040" t="str">
        <f>IF(AA287&gt;=450000,"LPN",IF(AND(AA287&gt;190000,AA287&lt;470000),"LP",IF(AND(AA287&gt;=56000,AA287&lt;=190000),"3C","2C ")))</f>
        <v xml:space="preserve">2C </v>
      </c>
      <c r="D287" s="1090" t="s">
        <v>192</v>
      </c>
      <c r="E287" s="933" t="s">
        <v>248</v>
      </c>
      <c r="F287" s="933" t="s">
        <v>250</v>
      </c>
      <c r="G287" s="16" t="s">
        <v>44</v>
      </c>
      <c r="H287" s="16" t="s">
        <v>44</v>
      </c>
      <c r="I287" s="16" t="s">
        <v>44</v>
      </c>
      <c r="J287" s="16" t="s">
        <v>44</v>
      </c>
      <c r="K287" s="16">
        <f>SUM(L287-8)</f>
        <v>42123</v>
      </c>
      <c r="L287" s="16">
        <f>SUM(M287*1)</f>
        <v>42131</v>
      </c>
      <c r="M287" s="16">
        <f>SUM(N287*1)</f>
        <v>42131</v>
      </c>
      <c r="N287" s="16">
        <f>SUM(O287-1)</f>
        <v>42131</v>
      </c>
      <c r="O287" s="16">
        <f>SUM(U287-3)</f>
        <v>42132</v>
      </c>
      <c r="P287" s="135">
        <f>SUM(U287*1)</f>
        <v>42135</v>
      </c>
      <c r="Q287" s="135" t="s">
        <v>44</v>
      </c>
      <c r="R287" s="135" t="s">
        <v>44</v>
      </c>
      <c r="S287" s="135" t="s">
        <v>44</v>
      </c>
      <c r="T287" s="135" t="s">
        <v>44</v>
      </c>
      <c r="U287" s="135">
        <f>SUM(V287-4)</f>
        <v>42135</v>
      </c>
      <c r="V287" s="135">
        <f>SUM(W287-4)</f>
        <v>42139</v>
      </c>
      <c r="W287" s="135">
        <f>SUM(X287-3)</f>
        <v>42143</v>
      </c>
      <c r="X287" s="136">
        <v>42146</v>
      </c>
      <c r="Y287" s="138"/>
      <c r="Z287" s="138"/>
      <c r="AA287" s="140">
        <v>510</v>
      </c>
      <c r="AB287" s="872"/>
    </row>
    <row r="288" spans="1:28" x14ac:dyDescent="0.25">
      <c r="A288" s="129"/>
      <c r="B288" s="144"/>
      <c r="C288" s="1041"/>
      <c r="D288" s="1091"/>
      <c r="E288" s="934"/>
      <c r="F288" s="934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1"/>
      <c r="S288" s="11"/>
      <c r="T288" s="11"/>
      <c r="U288" s="11"/>
      <c r="V288" s="11"/>
      <c r="W288" s="11"/>
      <c r="X288" s="11"/>
      <c r="Y288" s="138"/>
      <c r="Z288" s="138"/>
      <c r="AA288" s="140"/>
      <c r="AB288" s="872"/>
    </row>
    <row r="289" spans="1:28" x14ac:dyDescent="0.25">
      <c r="A289" s="197">
        <f>+A287+1</f>
        <v>34</v>
      </c>
      <c r="B289" s="933" t="s">
        <v>251</v>
      </c>
      <c r="C289" s="1040" t="str">
        <f>IF(AA289&gt;=450000,"LPN",IF(AND(AA289&gt;190000,AA289&lt;470000),"LP",IF(AND(AA289&gt;=56000,AA289&lt;=190000),"3C","2C ")))</f>
        <v xml:space="preserve">2C </v>
      </c>
      <c r="D289" s="1090" t="s">
        <v>192</v>
      </c>
      <c r="E289" s="933" t="s">
        <v>252</v>
      </c>
      <c r="F289" s="933" t="s">
        <v>245</v>
      </c>
      <c r="G289" s="16" t="s">
        <v>44</v>
      </c>
      <c r="H289" s="16" t="s">
        <v>44</v>
      </c>
      <c r="I289" s="16" t="s">
        <v>44</v>
      </c>
      <c r="J289" s="16" t="s">
        <v>44</v>
      </c>
      <c r="K289" s="16">
        <f>SUM(L289-8)</f>
        <v>42067</v>
      </c>
      <c r="L289" s="16">
        <f>SUM(M289*1)</f>
        <v>42075</v>
      </c>
      <c r="M289" s="16">
        <f>SUM(N289*1)</f>
        <v>42075</v>
      </c>
      <c r="N289" s="16">
        <f>SUM(O289-1)</f>
        <v>42075</v>
      </c>
      <c r="O289" s="16">
        <f>SUM(U289-3)</f>
        <v>42076</v>
      </c>
      <c r="P289" s="135">
        <f>SUM(U289*1)</f>
        <v>42079</v>
      </c>
      <c r="Q289" s="135" t="s">
        <v>44</v>
      </c>
      <c r="R289" s="135" t="s">
        <v>44</v>
      </c>
      <c r="S289" s="135" t="s">
        <v>44</v>
      </c>
      <c r="T289" s="135" t="s">
        <v>44</v>
      </c>
      <c r="U289" s="135">
        <f>SUM(V289-4)</f>
        <v>42079</v>
      </c>
      <c r="V289" s="135">
        <f>SUM(W289-4)</f>
        <v>42083</v>
      </c>
      <c r="W289" s="135">
        <f>SUM(X289-3)</f>
        <v>42087</v>
      </c>
      <c r="X289" s="136">
        <v>42090</v>
      </c>
      <c r="Y289" s="138"/>
      <c r="Z289" s="138"/>
      <c r="AA289" s="140">
        <v>1080</v>
      </c>
      <c r="AB289" s="872"/>
    </row>
    <row r="290" spans="1:28" x14ac:dyDescent="0.25">
      <c r="A290" s="129"/>
      <c r="B290" s="934"/>
      <c r="C290" s="1041"/>
      <c r="D290" s="1091"/>
      <c r="E290" s="934"/>
      <c r="F290" s="934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1"/>
      <c r="S290" s="11"/>
      <c r="T290" s="11"/>
      <c r="U290" s="11"/>
      <c r="V290" s="11"/>
      <c r="W290" s="11"/>
      <c r="X290" s="11"/>
      <c r="Y290" s="138"/>
      <c r="Z290" s="138"/>
      <c r="AA290" s="140"/>
      <c r="AB290" s="872"/>
    </row>
    <row r="291" spans="1:28" x14ac:dyDescent="0.25">
      <c r="A291" s="197">
        <f>+A289+1</f>
        <v>35</v>
      </c>
      <c r="B291" s="933" t="s">
        <v>253</v>
      </c>
      <c r="C291" s="1040" t="str">
        <f>IF(AA291&gt;=450000,"LPN",IF(AND(AA291&gt;190000,AA291&lt;470000),"LP",IF(AND(AA291&gt;=56000,AA291&lt;=190000),"3C","2C ")))</f>
        <v xml:space="preserve">2C </v>
      </c>
      <c r="D291" s="1090" t="s">
        <v>192</v>
      </c>
      <c r="E291" s="933" t="s">
        <v>252</v>
      </c>
      <c r="F291" s="933" t="s">
        <v>245</v>
      </c>
      <c r="G291" s="16" t="s">
        <v>44</v>
      </c>
      <c r="H291" s="16" t="s">
        <v>44</v>
      </c>
      <c r="I291" s="16" t="s">
        <v>44</v>
      </c>
      <c r="J291" s="16" t="s">
        <v>44</v>
      </c>
      <c r="K291" s="16">
        <f>SUM(L291-8)</f>
        <v>42067</v>
      </c>
      <c r="L291" s="16">
        <f>SUM(M291*1)</f>
        <v>42075</v>
      </c>
      <c r="M291" s="16">
        <f>SUM(N291*1)</f>
        <v>42075</v>
      </c>
      <c r="N291" s="16">
        <f>SUM(O291-1)</f>
        <v>42075</v>
      </c>
      <c r="O291" s="16">
        <f>SUM(U291-3)</f>
        <v>42076</v>
      </c>
      <c r="P291" s="135">
        <f>SUM(U291*1)</f>
        <v>42079</v>
      </c>
      <c r="Q291" s="135" t="s">
        <v>44</v>
      </c>
      <c r="R291" s="135" t="s">
        <v>44</v>
      </c>
      <c r="S291" s="135" t="s">
        <v>44</v>
      </c>
      <c r="T291" s="135" t="s">
        <v>44</v>
      </c>
      <c r="U291" s="135">
        <f>SUM(V291-4)</f>
        <v>42079</v>
      </c>
      <c r="V291" s="135">
        <f>SUM(W291-4)</f>
        <v>42083</v>
      </c>
      <c r="W291" s="135">
        <f>SUM(X291-3)</f>
        <v>42087</v>
      </c>
      <c r="X291" s="136">
        <v>42090</v>
      </c>
      <c r="Y291" s="138"/>
      <c r="Z291" s="138"/>
      <c r="AA291" s="140">
        <v>750</v>
      </c>
      <c r="AB291" s="872"/>
    </row>
    <row r="292" spans="1:28" x14ac:dyDescent="0.25">
      <c r="A292" s="129"/>
      <c r="B292" s="934"/>
      <c r="C292" s="1041"/>
      <c r="D292" s="1091"/>
      <c r="E292" s="934"/>
      <c r="F292" s="934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1"/>
      <c r="S292" s="11"/>
      <c r="T292" s="11"/>
      <c r="U292" s="11"/>
      <c r="V292" s="11"/>
      <c r="W292" s="11"/>
      <c r="X292" s="11"/>
      <c r="Y292" s="138"/>
      <c r="Z292" s="138"/>
      <c r="AA292" s="140"/>
      <c r="AB292" s="872"/>
    </row>
    <row r="293" spans="1:28" x14ac:dyDescent="0.25">
      <c r="A293" s="197">
        <f>+A291+1</f>
        <v>36</v>
      </c>
      <c r="B293" s="933" t="s">
        <v>254</v>
      </c>
      <c r="C293" s="1040" t="str">
        <f>IF(AA293&gt;=450000,"LPN",IF(AND(AA293&gt;190000,AA293&lt;470000),"LP",IF(AND(AA293&gt;=56000,AA293&lt;=190000),"3C","2C ")))</f>
        <v xml:space="preserve">2C </v>
      </c>
      <c r="D293" s="1090" t="s">
        <v>192</v>
      </c>
      <c r="E293" s="933" t="s">
        <v>252</v>
      </c>
      <c r="F293" s="933" t="s">
        <v>245</v>
      </c>
      <c r="G293" s="16" t="s">
        <v>44</v>
      </c>
      <c r="H293" s="16" t="s">
        <v>44</v>
      </c>
      <c r="I293" s="16" t="s">
        <v>44</v>
      </c>
      <c r="J293" s="16" t="s">
        <v>44</v>
      </c>
      <c r="K293" s="16">
        <f>SUM(L293-8)</f>
        <v>42067</v>
      </c>
      <c r="L293" s="16">
        <f>SUM(M293*1)</f>
        <v>42075</v>
      </c>
      <c r="M293" s="16">
        <f>SUM(N293*1)</f>
        <v>42075</v>
      </c>
      <c r="N293" s="16">
        <f>SUM(O293-1)</f>
        <v>42075</v>
      </c>
      <c r="O293" s="16">
        <f>SUM(U293-3)</f>
        <v>42076</v>
      </c>
      <c r="P293" s="135">
        <f>SUM(U293*1)</f>
        <v>42079</v>
      </c>
      <c r="Q293" s="135" t="s">
        <v>44</v>
      </c>
      <c r="R293" s="135" t="s">
        <v>44</v>
      </c>
      <c r="S293" s="135" t="s">
        <v>44</v>
      </c>
      <c r="T293" s="135" t="s">
        <v>44</v>
      </c>
      <c r="U293" s="135">
        <f>SUM(V293-4)</f>
        <v>42079</v>
      </c>
      <c r="V293" s="135">
        <f>SUM(W293-4)</f>
        <v>42083</v>
      </c>
      <c r="W293" s="135">
        <f>SUM(X293-3)</f>
        <v>42087</v>
      </c>
      <c r="X293" s="136">
        <v>42090</v>
      </c>
      <c r="Y293" s="138"/>
      <c r="Z293" s="138"/>
      <c r="AA293" s="140">
        <v>150</v>
      </c>
      <c r="AB293" s="872"/>
    </row>
    <row r="294" spans="1:28" x14ac:dyDescent="0.25">
      <c r="A294" s="129"/>
      <c r="B294" s="934"/>
      <c r="C294" s="1041"/>
      <c r="D294" s="1091"/>
      <c r="E294" s="934"/>
      <c r="F294" s="934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1"/>
      <c r="S294" s="11"/>
      <c r="T294" s="11"/>
      <c r="U294" s="11"/>
      <c r="V294" s="11"/>
      <c r="W294" s="11"/>
      <c r="X294" s="11"/>
      <c r="Y294" s="138"/>
      <c r="Z294" s="138"/>
      <c r="AA294" s="140"/>
      <c r="AB294" s="872"/>
    </row>
    <row r="295" spans="1:28" x14ac:dyDescent="0.25">
      <c r="A295" s="151"/>
      <c r="B295" s="981" t="s">
        <v>173</v>
      </c>
      <c r="C295" s="944" t="s">
        <v>35</v>
      </c>
      <c r="D295" s="944"/>
      <c r="E295" s="944"/>
      <c r="F295" s="944"/>
      <c r="G295" s="944"/>
      <c r="H295" s="944"/>
      <c r="I295" s="944"/>
      <c r="J295" s="944"/>
      <c r="K295" s="944"/>
      <c r="L295" s="944"/>
      <c r="M295" s="944"/>
      <c r="N295" s="944"/>
      <c r="O295" s="944"/>
      <c r="P295" s="944"/>
      <c r="Q295" s="944"/>
      <c r="R295" s="944"/>
      <c r="S295" s="944"/>
      <c r="T295" s="944"/>
      <c r="U295" s="944"/>
      <c r="V295" s="944"/>
      <c r="W295" s="944"/>
      <c r="X295" s="944"/>
      <c r="Y295" s="944"/>
      <c r="Z295" s="944"/>
      <c r="AA295" s="152"/>
      <c r="AB295" s="874">
        <f>SUM(AB284)</f>
        <v>0</v>
      </c>
    </row>
    <row r="296" spans="1:28" ht="16.5" thickBot="1" x14ac:dyDescent="0.3">
      <c r="A296" s="153"/>
      <c r="B296" s="1097"/>
      <c r="C296" s="1098" t="s">
        <v>36</v>
      </c>
      <c r="D296" s="1098"/>
      <c r="E296" s="1098"/>
      <c r="F296" s="1099"/>
      <c r="G296" s="1099"/>
      <c r="H296" s="1099"/>
      <c r="I296" s="1099"/>
      <c r="J296" s="1099"/>
      <c r="K296" s="1099"/>
      <c r="L296" s="1099"/>
      <c r="M296" s="1099"/>
      <c r="N296" s="1099"/>
      <c r="O296" s="1099"/>
      <c r="P296" s="1099"/>
      <c r="Q296" s="1099"/>
      <c r="R296" s="1099"/>
      <c r="S296" s="1099"/>
      <c r="T296" s="1099"/>
      <c r="U296" s="1099"/>
      <c r="V296" s="1099"/>
      <c r="W296" s="1099"/>
      <c r="X296" s="1099"/>
      <c r="Y296" s="1099"/>
      <c r="Z296" s="1099"/>
      <c r="AA296" s="154"/>
      <c r="AB296" s="875">
        <f>SUM(AB285,)</f>
        <v>0</v>
      </c>
    </row>
    <row r="297" spans="1:28" ht="15.75" thickTop="1" x14ac:dyDescent="0.25">
      <c r="A297" s="155"/>
      <c r="B297" s="158"/>
      <c r="C297" s="159"/>
      <c r="D297" s="159"/>
      <c r="E297" s="159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1"/>
      <c r="R297" s="161"/>
      <c r="S297" s="162"/>
      <c r="T297" s="162"/>
      <c r="U297" s="162"/>
      <c r="V297" s="162"/>
      <c r="W297" s="163"/>
      <c r="X297" s="162"/>
      <c r="Y297" s="162"/>
      <c r="Z297" s="164"/>
    </row>
    <row r="298" spans="1:28" ht="31.5" x14ac:dyDescent="0.25">
      <c r="A298" s="155"/>
      <c r="B298" s="165" t="s">
        <v>174</v>
      </c>
      <c r="C298" s="166"/>
      <c r="D298" s="194" t="s">
        <v>177</v>
      </c>
      <c r="E298" s="167"/>
      <c r="F298" s="169"/>
      <c r="G298" s="170" t="s">
        <v>175</v>
      </c>
      <c r="H298" s="953"/>
      <c r="I298" s="954"/>
      <c r="J298" s="171"/>
      <c r="K298" s="171"/>
      <c r="L298" s="172" t="s">
        <v>176</v>
      </c>
      <c r="M298" s="173"/>
      <c r="N298" s="167" t="s">
        <v>177</v>
      </c>
      <c r="O298" s="169"/>
      <c r="P298" s="174" t="s">
        <v>178</v>
      </c>
      <c r="Q298" s="166"/>
      <c r="R298" s="175"/>
      <c r="S298" s="176"/>
      <c r="T298" s="177" t="s">
        <v>179</v>
      </c>
      <c r="U298" s="173"/>
      <c r="V298" s="173"/>
      <c r="W298" s="178" t="s">
        <v>177</v>
      </c>
      <c r="X298" s="176"/>
      <c r="Y298" s="955" t="s">
        <v>180</v>
      </c>
      <c r="Z298" s="956"/>
      <c r="AA298" s="953"/>
      <c r="AB298" s="954"/>
    </row>
    <row r="299" spans="1:28" ht="47.25" x14ac:dyDescent="0.25">
      <c r="A299" s="155"/>
      <c r="B299" s="179" t="s">
        <v>181</v>
      </c>
      <c r="C299" s="180"/>
      <c r="D299" s="195" t="s">
        <v>177</v>
      </c>
      <c r="E299" s="181"/>
      <c r="F299" s="169"/>
      <c r="G299" s="170" t="s">
        <v>182</v>
      </c>
      <c r="H299" s="953"/>
      <c r="I299" s="954"/>
      <c r="J299" s="171"/>
      <c r="K299" s="171"/>
      <c r="L299" s="183" t="s">
        <v>183</v>
      </c>
      <c r="M299" s="184"/>
      <c r="N299" s="181" t="s">
        <v>177</v>
      </c>
      <c r="O299" s="169"/>
      <c r="P299" s="185" t="s">
        <v>184</v>
      </c>
      <c r="Q299" s="180"/>
      <c r="R299" s="186"/>
      <c r="S299" s="176"/>
      <c r="T299" s="187" t="s">
        <v>185</v>
      </c>
      <c r="U299" s="188"/>
      <c r="V299" s="184"/>
      <c r="W299" s="189" t="s">
        <v>177</v>
      </c>
      <c r="X299" s="176"/>
      <c r="Y299" s="955" t="s">
        <v>186</v>
      </c>
      <c r="Z299" s="956"/>
      <c r="AA299" s="953"/>
      <c r="AB299" s="954"/>
    </row>
    <row r="300" spans="1:28" x14ac:dyDescent="0.25">
      <c r="A300" s="155"/>
      <c r="B300" s="119"/>
      <c r="C300" s="119"/>
      <c r="D300" s="119"/>
      <c r="E300" s="119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</row>
    <row r="301" spans="1:28" x14ac:dyDescent="0.25">
      <c r="A301" s="155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</row>
    <row r="302" spans="1:28" x14ac:dyDescent="0.25">
      <c r="A302" s="155"/>
      <c r="B302" s="119"/>
      <c r="C302" s="119"/>
      <c r="D302" s="922" t="s">
        <v>189</v>
      </c>
      <c r="E302" s="923"/>
      <c r="F302" s="923"/>
      <c r="G302" s="923"/>
      <c r="H302" s="923"/>
      <c r="I302" s="923"/>
      <c r="J302" s="923"/>
      <c r="K302" s="923"/>
      <c r="L302" s="923"/>
      <c r="M302" s="923"/>
      <c r="N302" s="923"/>
      <c r="O302" s="923"/>
      <c r="P302" s="923"/>
      <c r="Q302" s="923"/>
      <c r="R302" s="923"/>
      <c r="S302" s="923"/>
      <c r="T302" s="923"/>
      <c r="U302" s="923"/>
      <c r="V302" s="923"/>
      <c r="W302" s="924"/>
    </row>
    <row r="303" spans="1:28" x14ac:dyDescent="0.25">
      <c r="B303" s="119"/>
      <c r="C303" s="119"/>
      <c r="D303" s="925"/>
      <c r="E303" s="926"/>
      <c r="F303" s="926"/>
      <c r="G303" s="926"/>
      <c r="H303" s="926"/>
      <c r="I303" s="926"/>
      <c r="J303" s="926"/>
      <c r="K303" s="926"/>
      <c r="L303" s="926"/>
      <c r="M303" s="926"/>
      <c r="N303" s="926"/>
      <c r="O303" s="926"/>
      <c r="P303" s="926"/>
      <c r="Q303" s="926"/>
      <c r="R303" s="926"/>
      <c r="S303" s="926"/>
      <c r="T303" s="926"/>
      <c r="U303" s="926"/>
      <c r="V303" s="926"/>
      <c r="W303" s="927"/>
    </row>
    <row r="304" spans="1:28" x14ac:dyDescent="0.25">
      <c r="D304" s="19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92"/>
      <c r="R304" s="162"/>
      <c r="S304" s="192"/>
      <c r="T304" s="192"/>
      <c r="U304" s="192"/>
      <c r="V304" s="192"/>
      <c r="W304" s="193"/>
    </row>
    <row r="305" spans="1:28" ht="15.75" x14ac:dyDescent="0.25">
      <c r="D305" s="1100" t="s">
        <v>216</v>
      </c>
      <c r="E305" s="1101"/>
      <c r="F305" s="1101"/>
      <c r="G305" s="1101"/>
      <c r="H305" s="1101"/>
      <c r="I305" s="1101"/>
      <c r="J305" s="1101"/>
      <c r="K305" s="1101"/>
      <c r="L305" s="1101"/>
      <c r="M305" s="1101"/>
      <c r="N305" s="1101"/>
      <c r="O305" s="1101"/>
      <c r="P305" s="1101"/>
      <c r="Q305" s="1101"/>
      <c r="R305" s="1101"/>
      <c r="S305" s="1101"/>
      <c r="T305" s="1101"/>
      <c r="U305" s="1101"/>
      <c r="V305" s="1101"/>
      <c r="W305" s="1102"/>
    </row>
    <row r="306" spans="1:28" ht="15.75" x14ac:dyDescent="0.25">
      <c r="D306" s="1100" t="s">
        <v>217</v>
      </c>
      <c r="E306" s="1101"/>
      <c r="F306" s="1101"/>
      <c r="G306" s="1101"/>
      <c r="H306" s="1101"/>
      <c r="I306" s="1101"/>
      <c r="J306" s="1101"/>
      <c r="K306" s="1101"/>
      <c r="L306" s="1101"/>
      <c r="M306" s="1101"/>
      <c r="N306" s="1101"/>
      <c r="O306" s="1101"/>
      <c r="P306" s="1101"/>
      <c r="Q306" s="1101"/>
      <c r="R306" s="1101"/>
      <c r="S306" s="1101"/>
      <c r="T306" s="1101"/>
      <c r="U306" s="1101"/>
      <c r="V306" s="1101"/>
      <c r="W306" s="1102"/>
    </row>
    <row r="307" spans="1:28" ht="15.75" x14ac:dyDescent="0.25">
      <c r="D307" s="198"/>
      <c r="E307" s="198"/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98"/>
    </row>
    <row r="308" spans="1:28" ht="15.75" x14ac:dyDescent="0.25">
      <c r="D308" s="198"/>
      <c r="E308" s="198"/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98"/>
    </row>
    <row r="309" spans="1:28" ht="15.75" x14ac:dyDescent="0.25">
      <c r="D309" s="198"/>
      <c r="E309" s="198"/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98"/>
    </row>
    <row r="310" spans="1:28" ht="15.75" x14ac:dyDescent="0.25">
      <c r="D310" s="198"/>
      <c r="E310" s="198"/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98"/>
    </row>
    <row r="311" spans="1:28" ht="15.75" x14ac:dyDescent="0.25">
      <c r="A311" s="119"/>
      <c r="B311" s="985" t="s">
        <v>0</v>
      </c>
      <c r="C311" s="985"/>
      <c r="D311" s="985"/>
      <c r="E311" s="985"/>
      <c r="F311" s="985"/>
      <c r="G311" s="985"/>
      <c r="H311" s="985"/>
      <c r="I311" s="985"/>
      <c r="J311" s="985"/>
      <c r="K311" s="985"/>
      <c r="L311" s="985"/>
      <c r="M311" s="985"/>
      <c r="N311" s="985"/>
      <c r="O311" s="985"/>
      <c r="P311" s="985"/>
      <c r="Q311" s="985"/>
      <c r="R311" s="985"/>
      <c r="S311" s="985"/>
      <c r="T311" s="985"/>
      <c r="U311" s="985"/>
      <c r="V311" s="985"/>
      <c r="W311" s="985"/>
      <c r="X311" s="985"/>
      <c r="Y311" s="985"/>
      <c r="Z311" s="985"/>
      <c r="AA311" s="985"/>
      <c r="AB311" s="985"/>
    </row>
    <row r="312" spans="1:28" ht="15.75" x14ac:dyDescent="0.25">
      <c r="B312" s="985" t="s">
        <v>1</v>
      </c>
      <c r="C312" s="985"/>
      <c r="D312" s="985"/>
      <c r="E312" s="985"/>
      <c r="F312" s="985"/>
      <c r="G312" s="985"/>
      <c r="H312" s="985"/>
      <c r="I312" s="985"/>
      <c r="J312" s="985"/>
      <c r="K312" s="985"/>
      <c r="L312" s="985"/>
      <c r="M312" s="985"/>
      <c r="N312" s="985"/>
      <c r="O312" s="985"/>
      <c r="P312" s="985"/>
      <c r="Q312" s="985"/>
      <c r="R312" s="985"/>
      <c r="S312" s="985"/>
      <c r="T312" s="985"/>
      <c r="U312" s="985"/>
      <c r="V312" s="985"/>
      <c r="W312" s="985"/>
      <c r="X312" s="985"/>
      <c r="Y312" s="985"/>
      <c r="Z312" s="985"/>
      <c r="AA312" s="985"/>
      <c r="AB312" s="985"/>
    </row>
    <row r="313" spans="1:28" ht="15.75" x14ac:dyDescent="0.25">
      <c r="B313" s="985" t="s">
        <v>189</v>
      </c>
      <c r="C313" s="985"/>
      <c r="D313" s="985"/>
      <c r="E313" s="985"/>
      <c r="F313" s="985"/>
      <c r="G313" s="985"/>
      <c r="H313" s="985"/>
      <c r="I313" s="985"/>
      <c r="J313" s="985"/>
      <c r="K313" s="985"/>
      <c r="L313" s="985"/>
      <c r="M313" s="985"/>
      <c r="N313" s="985"/>
      <c r="O313" s="985"/>
      <c r="P313" s="985"/>
      <c r="Q313" s="985"/>
      <c r="R313" s="985"/>
      <c r="S313" s="985"/>
      <c r="T313" s="985"/>
      <c r="U313" s="985"/>
      <c r="V313" s="985"/>
      <c r="W313" s="985"/>
      <c r="X313" s="985"/>
      <c r="Y313" s="985"/>
      <c r="Z313" s="985"/>
      <c r="AA313" s="985"/>
      <c r="AB313" s="985"/>
    </row>
    <row r="314" spans="1:28" ht="18" x14ac:dyDescent="0.25">
      <c r="B314" s="1048" t="s">
        <v>190</v>
      </c>
      <c r="C314" s="1048"/>
      <c r="D314" s="1048"/>
      <c r="E314" s="1048"/>
      <c r="F314" s="1048"/>
      <c r="G314" s="1048"/>
      <c r="H314" s="1048"/>
      <c r="I314" s="1048"/>
      <c r="J314" s="1048"/>
      <c r="K314" s="1048"/>
      <c r="L314" s="1048"/>
      <c r="M314" s="1048"/>
      <c r="N314" s="1048"/>
      <c r="O314" s="1048"/>
      <c r="P314" s="1048"/>
      <c r="Q314" s="1048"/>
      <c r="R314" s="1048"/>
      <c r="S314" s="1048"/>
      <c r="T314" s="1048"/>
      <c r="U314" s="1048"/>
      <c r="V314" s="1048"/>
      <c r="W314" s="1048"/>
      <c r="X314" s="1048"/>
      <c r="Y314" s="1048"/>
      <c r="Z314" s="1048"/>
      <c r="AA314" s="1048"/>
      <c r="AB314" s="1048"/>
    </row>
    <row r="315" spans="1:28" ht="15.75" thickBot="1" x14ac:dyDescent="0.3">
      <c r="B315" s="119"/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R315" s="121"/>
      <c r="S315" s="121"/>
      <c r="T315" s="121"/>
      <c r="U315" s="121"/>
      <c r="V315" s="121"/>
    </row>
    <row r="316" spans="1:28" ht="15.75" thickTop="1" x14ac:dyDescent="0.25">
      <c r="A316" s="1061" t="s">
        <v>3</v>
      </c>
      <c r="B316" s="1062"/>
      <c r="C316" s="1062"/>
      <c r="D316" s="1062"/>
      <c r="E316" s="1062"/>
      <c r="F316" s="1063"/>
      <c r="G316" s="1070" t="s">
        <v>4</v>
      </c>
      <c r="H316" s="1070"/>
      <c r="I316" s="1070"/>
      <c r="J316" s="1070"/>
      <c r="K316" s="1070"/>
      <c r="L316" s="1070"/>
      <c r="M316" s="1070"/>
      <c r="N316" s="1070"/>
      <c r="O316" s="1070"/>
      <c r="P316" s="1070"/>
      <c r="Q316" s="1070"/>
      <c r="R316" s="1070"/>
      <c r="S316" s="1070"/>
      <c r="T316" s="1070"/>
      <c r="U316" s="1070"/>
      <c r="V316" s="1070"/>
      <c r="W316" s="1070"/>
      <c r="X316" s="1070"/>
      <c r="Y316" s="1070"/>
      <c r="Z316" s="1070"/>
      <c r="AA316" s="1070"/>
      <c r="AB316" s="1071"/>
    </row>
    <row r="317" spans="1:28" x14ac:dyDescent="0.25">
      <c r="A317" s="1064"/>
      <c r="B317" s="1065"/>
      <c r="C317" s="1065"/>
      <c r="D317" s="1065"/>
      <c r="E317" s="1065"/>
      <c r="F317" s="1066"/>
      <c r="G317" s="988" t="s">
        <v>5</v>
      </c>
      <c r="H317" s="988"/>
      <c r="I317" s="988"/>
      <c r="J317" s="989"/>
      <c r="K317" s="990" t="s">
        <v>6</v>
      </c>
      <c r="L317" s="988"/>
      <c r="M317" s="988"/>
      <c r="N317" s="989"/>
      <c r="O317" s="990" t="s">
        <v>7</v>
      </c>
      <c r="P317" s="988"/>
      <c r="Q317" s="988"/>
      <c r="R317" s="988"/>
      <c r="S317" s="990" t="s">
        <v>8</v>
      </c>
      <c r="T317" s="988"/>
      <c r="U317" s="988"/>
      <c r="V317" s="989"/>
      <c r="W317" s="990" t="s">
        <v>9</v>
      </c>
      <c r="X317" s="989"/>
      <c r="Y317" s="991" t="s">
        <v>10</v>
      </c>
      <c r="Z317" s="992"/>
      <c r="AA317" s="992"/>
      <c r="AB317" s="1072"/>
    </row>
    <row r="318" spans="1:28" ht="15.75" thickBot="1" x14ac:dyDescent="0.3">
      <c r="A318" s="1067"/>
      <c r="B318" s="1068"/>
      <c r="C318" s="1068"/>
      <c r="D318" s="1068"/>
      <c r="E318" s="1068"/>
      <c r="F318" s="1069"/>
      <c r="G318" s="964" t="s">
        <v>11</v>
      </c>
      <c r="H318" s="963"/>
      <c r="I318" s="971" t="s">
        <v>12</v>
      </c>
      <c r="J318" s="972"/>
      <c r="K318" s="973" t="s">
        <v>13</v>
      </c>
      <c r="L318" s="972"/>
      <c r="M318" s="973" t="s">
        <v>14</v>
      </c>
      <c r="N318" s="972"/>
      <c r="O318" s="973" t="s">
        <v>15</v>
      </c>
      <c r="P318" s="972"/>
      <c r="Q318" s="973" t="s">
        <v>16</v>
      </c>
      <c r="R318" s="972"/>
      <c r="S318" s="973" t="s">
        <v>17</v>
      </c>
      <c r="T318" s="972"/>
      <c r="U318" s="973" t="s">
        <v>18</v>
      </c>
      <c r="V318" s="972"/>
      <c r="W318" s="973" t="s">
        <v>19</v>
      </c>
      <c r="X318" s="972"/>
      <c r="Y318" s="994"/>
      <c r="Z318" s="995"/>
      <c r="AA318" s="995"/>
      <c r="AB318" s="1073"/>
    </row>
    <row r="319" spans="1:28" ht="39" thickTop="1" x14ac:dyDescent="0.25">
      <c r="A319" s="2" t="s">
        <v>20</v>
      </c>
      <c r="B319" s="122" t="s">
        <v>21</v>
      </c>
      <c r="C319" s="4" t="s">
        <v>22</v>
      </c>
      <c r="D319" s="974" t="s">
        <v>23</v>
      </c>
      <c r="E319" s="975"/>
      <c r="F319" s="5" t="s">
        <v>24</v>
      </c>
      <c r="G319" s="6" t="s">
        <v>25</v>
      </c>
      <c r="H319" s="6" t="s">
        <v>26</v>
      </c>
      <c r="I319" s="6" t="s">
        <v>25</v>
      </c>
      <c r="J319" s="6" t="s">
        <v>26</v>
      </c>
      <c r="K319" s="6" t="s">
        <v>25</v>
      </c>
      <c r="L319" s="6" t="s">
        <v>26</v>
      </c>
      <c r="M319" s="6" t="s">
        <v>25</v>
      </c>
      <c r="N319" s="6" t="s">
        <v>26</v>
      </c>
      <c r="O319" s="6" t="s">
        <v>25</v>
      </c>
      <c r="P319" s="6" t="s">
        <v>26</v>
      </c>
      <c r="Q319" s="5" t="s">
        <v>25</v>
      </c>
      <c r="R319" s="5" t="s">
        <v>26</v>
      </c>
      <c r="S319" s="5" t="s">
        <v>25</v>
      </c>
      <c r="T319" s="5" t="s">
        <v>26</v>
      </c>
      <c r="U319" s="5" t="s">
        <v>25</v>
      </c>
      <c r="V319" s="5" t="s">
        <v>26</v>
      </c>
      <c r="W319" s="5" t="s">
        <v>25</v>
      </c>
      <c r="X319" s="5" t="s">
        <v>26</v>
      </c>
      <c r="Y319" s="4" t="s">
        <v>27</v>
      </c>
      <c r="Z319" s="4" t="s">
        <v>28</v>
      </c>
      <c r="AA319" s="5" t="s">
        <v>29</v>
      </c>
      <c r="AB319" s="855" t="s">
        <v>30</v>
      </c>
    </row>
    <row r="320" spans="1:28" x14ac:dyDescent="0.25">
      <c r="A320" s="7"/>
      <c r="B320" s="1089" t="s">
        <v>31</v>
      </c>
      <c r="C320" s="978" t="s">
        <v>32</v>
      </c>
      <c r="D320" s="974" t="s">
        <v>33</v>
      </c>
      <c r="E320" s="975"/>
      <c r="F320" s="938" t="s">
        <v>34</v>
      </c>
      <c r="G320" s="8" t="s">
        <v>35</v>
      </c>
      <c r="H320" s="8" t="s">
        <v>35</v>
      </c>
      <c r="I320" s="8" t="s">
        <v>35</v>
      </c>
      <c r="J320" s="8" t="s">
        <v>35</v>
      </c>
      <c r="K320" s="8" t="s">
        <v>35</v>
      </c>
      <c r="L320" s="8" t="s">
        <v>35</v>
      </c>
      <c r="M320" s="8" t="s">
        <v>35</v>
      </c>
      <c r="N320" s="8" t="s">
        <v>35</v>
      </c>
      <c r="O320" s="8" t="s">
        <v>35</v>
      </c>
      <c r="P320" s="8" t="s">
        <v>35</v>
      </c>
      <c r="Q320" s="8" t="s">
        <v>35</v>
      </c>
      <c r="R320" s="8" t="s">
        <v>35</v>
      </c>
      <c r="S320" s="8" t="s">
        <v>35</v>
      </c>
      <c r="T320" s="8" t="s">
        <v>35</v>
      </c>
      <c r="U320" s="8" t="s">
        <v>35</v>
      </c>
      <c r="V320" s="8" t="s">
        <v>35</v>
      </c>
      <c r="W320" s="8" t="s">
        <v>35</v>
      </c>
      <c r="X320" s="8" t="s">
        <v>35</v>
      </c>
      <c r="Y320" s="939" t="s">
        <v>36</v>
      </c>
      <c r="Z320" s="939" t="s">
        <v>36</v>
      </c>
      <c r="AA320" s="1074" t="s">
        <v>37</v>
      </c>
      <c r="AB320" s="1075" t="s">
        <v>36</v>
      </c>
    </row>
    <row r="321" spans="1:28" ht="48" x14ac:dyDescent="0.25">
      <c r="A321" s="9"/>
      <c r="B321" s="1089"/>
      <c r="C321" s="978"/>
      <c r="D321" s="4" t="s">
        <v>38</v>
      </c>
      <c r="E321" s="4" t="s">
        <v>39</v>
      </c>
      <c r="F321" s="938"/>
      <c r="G321" s="10" t="s">
        <v>36</v>
      </c>
      <c r="H321" s="10" t="s">
        <v>36</v>
      </c>
      <c r="I321" s="10" t="s">
        <v>36</v>
      </c>
      <c r="J321" s="10" t="s">
        <v>36</v>
      </c>
      <c r="K321" s="10" t="s">
        <v>36</v>
      </c>
      <c r="L321" s="10" t="s">
        <v>36</v>
      </c>
      <c r="M321" s="10" t="s">
        <v>36</v>
      </c>
      <c r="N321" s="10" t="s">
        <v>36</v>
      </c>
      <c r="O321" s="10" t="s">
        <v>36</v>
      </c>
      <c r="P321" s="10" t="s">
        <v>36</v>
      </c>
      <c r="Q321" s="10" t="s">
        <v>36</v>
      </c>
      <c r="R321" s="11" t="s">
        <v>36</v>
      </c>
      <c r="S321" s="11" t="s">
        <v>36</v>
      </c>
      <c r="T321" s="11" t="s">
        <v>36</v>
      </c>
      <c r="U321" s="11" t="s">
        <v>36</v>
      </c>
      <c r="V321" s="11" t="s">
        <v>36</v>
      </c>
      <c r="W321" s="11" t="s">
        <v>36</v>
      </c>
      <c r="X321" s="11" t="s">
        <v>36</v>
      </c>
      <c r="Y321" s="939"/>
      <c r="Z321" s="939"/>
      <c r="AA321" s="1074"/>
      <c r="AB321" s="1075"/>
    </row>
    <row r="322" spans="1:28" x14ac:dyDescent="0.25">
      <c r="A322" s="197">
        <v>37</v>
      </c>
      <c r="B322" s="933" t="s">
        <v>255</v>
      </c>
      <c r="C322" s="1040" t="str">
        <f>IF(AA322&gt;=450000,"LPN",IF(AND(AA322&gt;190000,AA322&lt;470000),"LP",IF(AND(AA322&gt;=56000,AA322&lt;=190000),"3C","2C ")))</f>
        <v xml:space="preserve">2C </v>
      </c>
      <c r="D322" s="1090" t="s">
        <v>192</v>
      </c>
      <c r="E322" s="933" t="s">
        <v>252</v>
      </c>
      <c r="F322" s="933" t="s">
        <v>256</v>
      </c>
      <c r="G322" s="16" t="s">
        <v>44</v>
      </c>
      <c r="H322" s="16" t="s">
        <v>44</v>
      </c>
      <c r="I322" s="16" t="s">
        <v>44</v>
      </c>
      <c r="J322" s="16" t="s">
        <v>44</v>
      </c>
      <c r="K322" s="16">
        <f>SUM(L322-8)</f>
        <v>42116</v>
      </c>
      <c r="L322" s="16">
        <f>SUM(M322*1)</f>
        <v>42124</v>
      </c>
      <c r="M322" s="16">
        <f>SUM(N322*1)</f>
        <v>42124</v>
      </c>
      <c r="N322" s="16">
        <f>SUM(O322-1)</f>
        <v>42124</v>
      </c>
      <c r="O322" s="16">
        <f>SUM(U322-3)</f>
        <v>42125</v>
      </c>
      <c r="P322" s="135">
        <f>SUM(U322*1)</f>
        <v>42128</v>
      </c>
      <c r="Q322" s="135" t="s">
        <v>44</v>
      </c>
      <c r="R322" s="135" t="s">
        <v>44</v>
      </c>
      <c r="S322" s="135" t="s">
        <v>44</v>
      </c>
      <c r="T322" s="135" t="s">
        <v>44</v>
      </c>
      <c r="U322" s="135">
        <f>SUM(V322-4)</f>
        <v>42128</v>
      </c>
      <c r="V322" s="135">
        <f>SUM(W322-4)</f>
        <v>42132</v>
      </c>
      <c r="W322" s="135">
        <f>SUM(X322-3)</f>
        <v>42136</v>
      </c>
      <c r="X322" s="136">
        <v>42139</v>
      </c>
      <c r="Y322" s="138"/>
      <c r="Z322" s="138"/>
      <c r="AA322" s="140">
        <v>1950</v>
      </c>
      <c r="AB322" s="872"/>
    </row>
    <row r="323" spans="1:28" ht="27" customHeight="1" x14ac:dyDescent="0.25">
      <c r="A323" s="129"/>
      <c r="B323" s="934"/>
      <c r="C323" s="1041"/>
      <c r="D323" s="1091"/>
      <c r="E323" s="934"/>
      <c r="F323" s="934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1"/>
      <c r="S323" s="11"/>
      <c r="T323" s="11"/>
      <c r="U323" s="11"/>
      <c r="V323" s="11"/>
      <c r="W323" s="11"/>
      <c r="X323" s="11"/>
      <c r="Y323" s="138"/>
      <c r="Z323" s="138"/>
      <c r="AA323" s="140"/>
      <c r="AB323" s="872"/>
    </row>
    <row r="324" spans="1:28" x14ac:dyDescent="0.25">
      <c r="A324" s="197">
        <f>+A322+1</f>
        <v>38</v>
      </c>
      <c r="B324" s="933" t="s">
        <v>257</v>
      </c>
      <c r="C324" s="1040" t="str">
        <f>IF(AA324&gt;=450000,"LPN",IF(AND(AA324&gt;190000,AA324&lt;470000),"LP",IF(AND(AA324&gt;=56000,AA324&lt;=190000),"3C","2C ")))</f>
        <v xml:space="preserve">2C </v>
      </c>
      <c r="D324" s="1090" t="s">
        <v>192</v>
      </c>
      <c r="E324" s="933" t="s">
        <v>252</v>
      </c>
      <c r="F324" s="933" t="s">
        <v>258</v>
      </c>
      <c r="G324" s="16" t="s">
        <v>44</v>
      </c>
      <c r="H324" s="16" t="s">
        <v>44</v>
      </c>
      <c r="I324" s="16" t="s">
        <v>44</v>
      </c>
      <c r="J324" s="16" t="s">
        <v>44</v>
      </c>
      <c r="K324" s="16">
        <f>SUM(L324-8)</f>
        <v>42137</v>
      </c>
      <c r="L324" s="16">
        <f>SUM(M324*1)</f>
        <v>42145</v>
      </c>
      <c r="M324" s="16">
        <f>SUM(N324*1)</f>
        <v>42145</v>
      </c>
      <c r="N324" s="16">
        <f>SUM(O324-1)</f>
        <v>42145</v>
      </c>
      <c r="O324" s="16">
        <f>SUM(U324-3)</f>
        <v>42146</v>
      </c>
      <c r="P324" s="135">
        <f>SUM(U324*1)</f>
        <v>42149</v>
      </c>
      <c r="Q324" s="135" t="s">
        <v>44</v>
      </c>
      <c r="R324" s="135" t="s">
        <v>44</v>
      </c>
      <c r="S324" s="135" t="s">
        <v>44</v>
      </c>
      <c r="T324" s="135" t="s">
        <v>44</v>
      </c>
      <c r="U324" s="135">
        <f>SUM(V324-4)</f>
        <v>42149</v>
      </c>
      <c r="V324" s="135">
        <f>SUM(W324-4)</f>
        <v>42153</v>
      </c>
      <c r="W324" s="135">
        <f>SUM(X324-3)</f>
        <v>42157</v>
      </c>
      <c r="X324" s="136">
        <v>42160</v>
      </c>
      <c r="Y324" s="138"/>
      <c r="Z324" s="138"/>
      <c r="AA324" s="140">
        <v>840</v>
      </c>
      <c r="AB324" s="872"/>
    </row>
    <row r="325" spans="1:28" ht="26.25" customHeight="1" x14ac:dyDescent="0.25">
      <c r="A325" s="129"/>
      <c r="B325" s="934"/>
      <c r="C325" s="1041"/>
      <c r="D325" s="1091"/>
      <c r="E325" s="934"/>
      <c r="F325" s="934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1"/>
      <c r="S325" s="11"/>
      <c r="T325" s="11"/>
      <c r="U325" s="11"/>
      <c r="V325" s="11"/>
      <c r="W325" s="11"/>
      <c r="X325" s="11"/>
      <c r="Y325" s="138"/>
      <c r="Z325" s="138"/>
      <c r="AA325" s="140"/>
      <c r="AB325" s="872"/>
    </row>
    <row r="326" spans="1:28" x14ac:dyDescent="0.25">
      <c r="A326" s="197">
        <f>+A324+1</f>
        <v>39</v>
      </c>
      <c r="B326" s="933" t="s">
        <v>259</v>
      </c>
      <c r="C326" s="1040" t="str">
        <f>IF(AA326&gt;=450000,"LPN",IF(AND(AA326&gt;190000,AA326&lt;470000),"LP",IF(AND(AA326&gt;=56000,AA326&lt;=190000),"3C","2C ")))</f>
        <v xml:space="preserve">2C </v>
      </c>
      <c r="D326" s="1090" t="s">
        <v>192</v>
      </c>
      <c r="E326" s="933" t="s">
        <v>252</v>
      </c>
      <c r="F326" s="933" t="s">
        <v>245</v>
      </c>
      <c r="G326" s="16" t="s">
        <v>44</v>
      </c>
      <c r="H326" s="16" t="s">
        <v>44</v>
      </c>
      <c r="I326" s="16" t="s">
        <v>44</v>
      </c>
      <c r="J326" s="16" t="s">
        <v>44</v>
      </c>
      <c r="K326" s="16">
        <f>SUM(L326-8)</f>
        <v>42067</v>
      </c>
      <c r="L326" s="16">
        <f>SUM(M326*1)</f>
        <v>42075</v>
      </c>
      <c r="M326" s="16">
        <f>SUM(N326*1)</f>
        <v>42075</v>
      </c>
      <c r="N326" s="16">
        <f>SUM(O326-1)</f>
        <v>42075</v>
      </c>
      <c r="O326" s="16">
        <f>SUM(U326-3)</f>
        <v>42076</v>
      </c>
      <c r="P326" s="135">
        <f>SUM(U326*1)</f>
        <v>42079</v>
      </c>
      <c r="Q326" s="135" t="s">
        <v>44</v>
      </c>
      <c r="R326" s="135" t="s">
        <v>44</v>
      </c>
      <c r="S326" s="135" t="s">
        <v>44</v>
      </c>
      <c r="T326" s="135" t="s">
        <v>44</v>
      </c>
      <c r="U326" s="135">
        <f>SUM(V326-4)</f>
        <v>42079</v>
      </c>
      <c r="V326" s="135">
        <f>SUM(W326-4)</f>
        <v>42083</v>
      </c>
      <c r="W326" s="135">
        <f>SUM(X326-3)</f>
        <v>42087</v>
      </c>
      <c r="X326" s="136">
        <v>42090</v>
      </c>
      <c r="Y326" s="138"/>
      <c r="Z326" s="138"/>
      <c r="AA326" s="140">
        <v>720</v>
      </c>
      <c r="AB326" s="872"/>
    </row>
    <row r="327" spans="1:28" x14ac:dyDescent="0.25">
      <c r="A327" s="129"/>
      <c r="B327" s="934"/>
      <c r="C327" s="1041"/>
      <c r="D327" s="1091"/>
      <c r="E327" s="934"/>
      <c r="F327" s="934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1"/>
      <c r="S327" s="11"/>
      <c r="T327" s="11"/>
      <c r="U327" s="11"/>
      <c r="V327" s="11"/>
      <c r="W327" s="11"/>
      <c r="X327" s="11"/>
      <c r="Y327" s="138"/>
      <c r="Z327" s="138"/>
      <c r="AA327" s="140"/>
      <c r="AB327" s="872"/>
    </row>
    <row r="328" spans="1:28" x14ac:dyDescent="0.25">
      <c r="A328" s="197">
        <f>+A326+1</f>
        <v>40</v>
      </c>
      <c r="B328" s="933" t="s">
        <v>260</v>
      </c>
      <c r="C328" s="1040" t="str">
        <f>IF(AA328&gt;=450000,"LPN",IF(AND(AA328&gt;190000,AA328&lt;470000),"LP",IF(AND(AA328&gt;=56000,AA328&lt;=190000),"3C","2C ")))</f>
        <v xml:space="preserve">2C </v>
      </c>
      <c r="D328" s="1090" t="s">
        <v>192</v>
      </c>
      <c r="E328" s="933" t="s">
        <v>252</v>
      </c>
      <c r="F328" s="933" t="s">
        <v>261</v>
      </c>
      <c r="G328" s="16" t="s">
        <v>44</v>
      </c>
      <c r="H328" s="16" t="s">
        <v>44</v>
      </c>
      <c r="I328" s="16" t="s">
        <v>44</v>
      </c>
      <c r="J328" s="16" t="s">
        <v>44</v>
      </c>
      <c r="K328" s="16">
        <f>SUM(L328-8)</f>
        <v>42123</v>
      </c>
      <c r="L328" s="16">
        <f>SUM(M328*1)</f>
        <v>42131</v>
      </c>
      <c r="M328" s="16">
        <f>SUM(N328*1)</f>
        <v>42131</v>
      </c>
      <c r="N328" s="16">
        <f>SUM(O328-1)</f>
        <v>42131</v>
      </c>
      <c r="O328" s="16">
        <f>SUM(U328-3)</f>
        <v>42132</v>
      </c>
      <c r="P328" s="135">
        <f>SUM(U328*1)</f>
        <v>42135</v>
      </c>
      <c r="Q328" s="135" t="s">
        <v>44</v>
      </c>
      <c r="R328" s="135" t="s">
        <v>44</v>
      </c>
      <c r="S328" s="135" t="s">
        <v>44</v>
      </c>
      <c r="T328" s="135" t="s">
        <v>44</v>
      </c>
      <c r="U328" s="135">
        <f>SUM(V328-4)</f>
        <v>42135</v>
      </c>
      <c r="V328" s="135">
        <f>SUM(W328-4)</f>
        <v>42139</v>
      </c>
      <c r="W328" s="135">
        <f>SUM(X328-3)</f>
        <v>42143</v>
      </c>
      <c r="X328" s="136">
        <v>42146</v>
      </c>
      <c r="Y328" s="138"/>
      <c r="Z328" s="138"/>
      <c r="AA328" s="140">
        <v>360</v>
      </c>
      <c r="AB328" s="872"/>
    </row>
    <row r="329" spans="1:28" x14ac:dyDescent="0.25">
      <c r="A329" s="129"/>
      <c r="B329" s="934"/>
      <c r="C329" s="1041"/>
      <c r="D329" s="1091"/>
      <c r="E329" s="934"/>
      <c r="F329" s="934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1"/>
      <c r="S329" s="11"/>
      <c r="T329" s="11"/>
      <c r="U329" s="11"/>
      <c r="V329" s="11"/>
      <c r="W329" s="11"/>
      <c r="X329" s="11"/>
      <c r="Y329" s="138"/>
      <c r="Z329" s="138"/>
      <c r="AA329" s="140"/>
      <c r="AB329" s="872"/>
    </row>
    <row r="330" spans="1:28" x14ac:dyDescent="0.25">
      <c r="A330" s="197">
        <f>+A328+1</f>
        <v>41</v>
      </c>
      <c r="B330" s="933" t="s">
        <v>262</v>
      </c>
      <c r="C330" s="1040" t="str">
        <f>IF(AA330&gt;=450000,"LPN",IF(AND(AA330&gt;190000,AA330&lt;470000),"LP",IF(AND(AA330&gt;=56000,AA330&lt;=190000),"3C","2C ")))</f>
        <v xml:space="preserve">2C </v>
      </c>
      <c r="D330" s="1090" t="s">
        <v>192</v>
      </c>
      <c r="E330" s="933" t="s">
        <v>252</v>
      </c>
      <c r="F330" s="933" t="s">
        <v>261</v>
      </c>
      <c r="G330" s="16" t="s">
        <v>44</v>
      </c>
      <c r="H330" s="16" t="s">
        <v>44</v>
      </c>
      <c r="I330" s="16" t="s">
        <v>44</v>
      </c>
      <c r="J330" s="16" t="s">
        <v>44</v>
      </c>
      <c r="K330" s="16">
        <f>SUM(L330-8)</f>
        <v>42123</v>
      </c>
      <c r="L330" s="16">
        <f>SUM(M330*1)</f>
        <v>42131</v>
      </c>
      <c r="M330" s="16">
        <f>SUM(N330*1)</f>
        <v>42131</v>
      </c>
      <c r="N330" s="16">
        <f>SUM(O330-1)</f>
        <v>42131</v>
      </c>
      <c r="O330" s="16">
        <f>SUM(U330-3)</f>
        <v>42132</v>
      </c>
      <c r="P330" s="135">
        <f>SUM(U330*1)</f>
        <v>42135</v>
      </c>
      <c r="Q330" s="135" t="s">
        <v>44</v>
      </c>
      <c r="R330" s="135" t="s">
        <v>44</v>
      </c>
      <c r="S330" s="135" t="s">
        <v>44</v>
      </c>
      <c r="T330" s="135" t="s">
        <v>44</v>
      </c>
      <c r="U330" s="135">
        <f>SUM(V330-4)</f>
        <v>42135</v>
      </c>
      <c r="V330" s="135">
        <f>SUM(W330-4)</f>
        <v>42139</v>
      </c>
      <c r="W330" s="135">
        <f>SUM(X330-3)</f>
        <v>42143</v>
      </c>
      <c r="X330" s="136">
        <v>42146</v>
      </c>
      <c r="Y330" s="138"/>
      <c r="Z330" s="138"/>
      <c r="AA330" s="140">
        <v>310</v>
      </c>
      <c r="AB330" s="872"/>
    </row>
    <row r="331" spans="1:28" x14ac:dyDescent="0.25">
      <c r="A331" s="129"/>
      <c r="B331" s="934"/>
      <c r="C331" s="1041"/>
      <c r="D331" s="1091"/>
      <c r="E331" s="934"/>
      <c r="F331" s="934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1"/>
      <c r="S331" s="11"/>
      <c r="T331" s="11"/>
      <c r="U331" s="11"/>
      <c r="V331" s="11"/>
      <c r="W331" s="11"/>
      <c r="X331" s="11"/>
      <c r="Y331" s="138"/>
      <c r="Z331" s="138"/>
      <c r="AA331" s="140"/>
      <c r="AB331" s="872"/>
    </row>
    <row r="332" spans="1:28" x14ac:dyDescent="0.25">
      <c r="A332" s="197">
        <f>+A330+1</f>
        <v>42</v>
      </c>
      <c r="B332" s="933" t="s">
        <v>263</v>
      </c>
      <c r="C332" s="1040" t="str">
        <f>IF(AA332&gt;=450000,"LPN",IF(AND(AA332&gt;190000,AA332&lt;470000),"LP",IF(AND(AA332&gt;=56000,AA332&lt;=190000),"3C","2C ")))</f>
        <v xml:space="preserve">2C </v>
      </c>
      <c r="D332" s="1090" t="s">
        <v>192</v>
      </c>
      <c r="E332" s="933" t="s">
        <v>252</v>
      </c>
      <c r="F332" s="933" t="s">
        <v>261</v>
      </c>
      <c r="G332" s="16" t="s">
        <v>44</v>
      </c>
      <c r="H332" s="16" t="s">
        <v>44</v>
      </c>
      <c r="I332" s="16" t="s">
        <v>44</v>
      </c>
      <c r="J332" s="16" t="s">
        <v>44</v>
      </c>
      <c r="K332" s="16">
        <f>SUM(L332-8)</f>
        <v>42123</v>
      </c>
      <c r="L332" s="16">
        <f>SUM(M332*1)</f>
        <v>42131</v>
      </c>
      <c r="M332" s="16">
        <f>SUM(N332*1)</f>
        <v>42131</v>
      </c>
      <c r="N332" s="16">
        <f>SUM(O332-1)</f>
        <v>42131</v>
      </c>
      <c r="O332" s="16">
        <f>SUM(U332-3)</f>
        <v>42132</v>
      </c>
      <c r="P332" s="135">
        <f>SUM(U332*1)</f>
        <v>42135</v>
      </c>
      <c r="Q332" s="135" t="s">
        <v>44</v>
      </c>
      <c r="R332" s="135" t="s">
        <v>44</v>
      </c>
      <c r="S332" s="135" t="s">
        <v>44</v>
      </c>
      <c r="T332" s="135" t="s">
        <v>44</v>
      </c>
      <c r="U332" s="135">
        <f>SUM(V332-4)</f>
        <v>42135</v>
      </c>
      <c r="V332" s="135">
        <f>SUM(W332-4)</f>
        <v>42139</v>
      </c>
      <c r="W332" s="135">
        <f>SUM(X332-3)</f>
        <v>42143</v>
      </c>
      <c r="X332" s="136">
        <v>42146</v>
      </c>
      <c r="Y332" s="138"/>
      <c r="Z332" s="138"/>
      <c r="AA332" s="140">
        <v>480</v>
      </c>
      <c r="AB332" s="872"/>
    </row>
    <row r="333" spans="1:28" x14ac:dyDescent="0.25">
      <c r="A333" s="129"/>
      <c r="B333" s="934"/>
      <c r="C333" s="1041"/>
      <c r="D333" s="1091"/>
      <c r="E333" s="934"/>
      <c r="F333" s="934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1"/>
      <c r="S333" s="11"/>
      <c r="T333" s="11"/>
      <c r="U333" s="11"/>
      <c r="V333" s="11"/>
      <c r="W333" s="11"/>
      <c r="X333" s="11"/>
      <c r="Y333" s="138"/>
      <c r="Z333" s="138"/>
      <c r="AA333" s="140"/>
      <c r="AB333" s="872"/>
    </row>
    <row r="334" spans="1:28" x14ac:dyDescent="0.25">
      <c r="A334" s="197">
        <f>+A332+1</f>
        <v>43</v>
      </c>
      <c r="B334" s="933" t="s">
        <v>264</v>
      </c>
      <c r="C334" s="1040" t="str">
        <f>IF(AA334&gt;=450000,"LPN",IF(AND(AA334&gt;190000,AA334&lt;470000),"LP",IF(AND(AA334&gt;=56000,AA334&lt;=190000),"3C","2C ")))</f>
        <v xml:space="preserve">2C </v>
      </c>
      <c r="D334" s="1090" t="s">
        <v>192</v>
      </c>
      <c r="E334" s="933" t="s">
        <v>252</v>
      </c>
      <c r="F334" s="933" t="s">
        <v>261</v>
      </c>
      <c r="G334" s="16" t="s">
        <v>44</v>
      </c>
      <c r="H334" s="16" t="s">
        <v>44</v>
      </c>
      <c r="I334" s="16" t="s">
        <v>44</v>
      </c>
      <c r="J334" s="16" t="s">
        <v>44</v>
      </c>
      <c r="K334" s="16">
        <f>SUM(L334-8)</f>
        <v>42123</v>
      </c>
      <c r="L334" s="16">
        <f>SUM(M334*1)</f>
        <v>42131</v>
      </c>
      <c r="M334" s="16">
        <f>SUM(N334*1)</f>
        <v>42131</v>
      </c>
      <c r="N334" s="16">
        <f>SUM(O334-1)</f>
        <v>42131</v>
      </c>
      <c r="O334" s="16">
        <f>SUM(U334-3)</f>
        <v>42132</v>
      </c>
      <c r="P334" s="135">
        <f>SUM(U334*1)</f>
        <v>42135</v>
      </c>
      <c r="Q334" s="135" t="s">
        <v>44</v>
      </c>
      <c r="R334" s="135" t="s">
        <v>44</v>
      </c>
      <c r="S334" s="135" t="s">
        <v>44</v>
      </c>
      <c r="T334" s="135" t="s">
        <v>44</v>
      </c>
      <c r="U334" s="135">
        <f>SUM(V334-4)</f>
        <v>42135</v>
      </c>
      <c r="V334" s="135">
        <f>SUM(W334-4)</f>
        <v>42139</v>
      </c>
      <c r="W334" s="135">
        <f>SUM(X334-3)</f>
        <v>42143</v>
      </c>
      <c r="X334" s="136">
        <v>42146</v>
      </c>
      <c r="Y334" s="138"/>
      <c r="Z334" s="138"/>
      <c r="AA334" s="140">
        <v>1200</v>
      </c>
      <c r="AB334" s="872"/>
    </row>
    <row r="335" spans="1:28" x14ac:dyDescent="0.25">
      <c r="A335" s="129"/>
      <c r="B335" s="934"/>
      <c r="C335" s="1041"/>
      <c r="D335" s="1091"/>
      <c r="E335" s="934"/>
      <c r="F335" s="934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1"/>
      <c r="S335" s="11"/>
      <c r="T335" s="11"/>
      <c r="U335" s="11"/>
      <c r="V335" s="11"/>
      <c r="W335" s="11"/>
      <c r="X335" s="11"/>
      <c r="Y335" s="138"/>
      <c r="Z335" s="138"/>
      <c r="AA335" s="199"/>
      <c r="AB335" s="872"/>
    </row>
    <row r="336" spans="1:28" x14ac:dyDescent="0.25">
      <c r="A336" s="197">
        <f>+A334+1</f>
        <v>44</v>
      </c>
      <c r="B336" s="933" t="s">
        <v>265</v>
      </c>
      <c r="C336" s="1040" t="str">
        <f>IF(AA336&gt;=450000,"LPN",IF(AND(AA336&gt;190000,AA336&lt;470000),"LP",IF(AND(AA336&gt;=56000,AA336&lt;=190000),"3C","2C ")))</f>
        <v xml:space="preserve">2C </v>
      </c>
      <c r="D336" s="1090" t="s">
        <v>192</v>
      </c>
      <c r="E336" s="933" t="s">
        <v>252</v>
      </c>
      <c r="F336" s="933" t="s">
        <v>261</v>
      </c>
      <c r="G336" s="16" t="s">
        <v>44</v>
      </c>
      <c r="H336" s="16" t="s">
        <v>44</v>
      </c>
      <c r="I336" s="16" t="s">
        <v>44</v>
      </c>
      <c r="J336" s="16" t="s">
        <v>44</v>
      </c>
      <c r="K336" s="16">
        <f>SUM(L336-8)</f>
        <v>42123</v>
      </c>
      <c r="L336" s="16">
        <f>SUM(M336*1)</f>
        <v>42131</v>
      </c>
      <c r="M336" s="16">
        <f>SUM(N336*1)</f>
        <v>42131</v>
      </c>
      <c r="N336" s="16">
        <f>SUM(O336-1)</f>
        <v>42131</v>
      </c>
      <c r="O336" s="16">
        <f>SUM(U336-3)</f>
        <v>42132</v>
      </c>
      <c r="P336" s="135">
        <f>SUM(U336*1)</f>
        <v>42135</v>
      </c>
      <c r="Q336" s="135" t="s">
        <v>44</v>
      </c>
      <c r="R336" s="135" t="s">
        <v>44</v>
      </c>
      <c r="S336" s="135" t="s">
        <v>44</v>
      </c>
      <c r="T336" s="135" t="s">
        <v>44</v>
      </c>
      <c r="U336" s="135">
        <f>SUM(V336-4)</f>
        <v>42135</v>
      </c>
      <c r="V336" s="135">
        <f>SUM(W336-4)</f>
        <v>42139</v>
      </c>
      <c r="W336" s="135">
        <f>SUM(X336-3)</f>
        <v>42143</v>
      </c>
      <c r="X336" s="136">
        <v>42146</v>
      </c>
      <c r="Y336" s="138"/>
      <c r="Z336" s="138"/>
      <c r="AA336" s="140">
        <v>2000</v>
      </c>
      <c r="AB336" s="872"/>
    </row>
    <row r="337" spans="1:28" x14ac:dyDescent="0.25">
      <c r="A337" s="129"/>
      <c r="B337" s="934"/>
      <c r="C337" s="1041"/>
      <c r="D337" s="1091"/>
      <c r="E337" s="934"/>
      <c r="F337" s="934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1"/>
      <c r="S337" s="11"/>
      <c r="T337" s="11"/>
      <c r="U337" s="11"/>
      <c r="V337" s="11"/>
      <c r="W337" s="11"/>
      <c r="X337" s="11"/>
      <c r="Y337" s="138"/>
      <c r="Z337" s="138"/>
      <c r="AA337" s="140"/>
      <c r="AB337" s="872"/>
    </row>
    <row r="338" spans="1:28" x14ac:dyDescent="0.25">
      <c r="A338" s="197">
        <f>+A336+1</f>
        <v>45</v>
      </c>
      <c r="B338" s="933" t="s">
        <v>266</v>
      </c>
      <c r="C338" s="1040" t="str">
        <f>IF(AA338&gt;=450000,"LPN",IF(AND(AA338&gt;190000,AA338&lt;470000),"LP",IF(AND(AA338&gt;=56000,AA338&lt;=190000),"3C","2C ")))</f>
        <v xml:space="preserve">2C </v>
      </c>
      <c r="D338" s="1090" t="s">
        <v>192</v>
      </c>
      <c r="E338" s="933" t="s">
        <v>252</v>
      </c>
      <c r="F338" s="933" t="s">
        <v>245</v>
      </c>
      <c r="G338" s="16" t="s">
        <v>44</v>
      </c>
      <c r="H338" s="16" t="s">
        <v>44</v>
      </c>
      <c r="I338" s="16" t="s">
        <v>44</v>
      </c>
      <c r="J338" s="16" t="s">
        <v>44</v>
      </c>
      <c r="K338" s="16">
        <f>SUM(L338-8)</f>
        <v>42067</v>
      </c>
      <c r="L338" s="16">
        <f>SUM(M338*1)</f>
        <v>42075</v>
      </c>
      <c r="M338" s="16">
        <f>SUM(N338*1)</f>
        <v>42075</v>
      </c>
      <c r="N338" s="16">
        <f>SUM(O338-1)</f>
        <v>42075</v>
      </c>
      <c r="O338" s="16">
        <f>SUM(U338-3)</f>
        <v>42076</v>
      </c>
      <c r="P338" s="135">
        <f>SUM(U338*1)</f>
        <v>42079</v>
      </c>
      <c r="Q338" s="135" t="s">
        <v>44</v>
      </c>
      <c r="R338" s="135" t="s">
        <v>44</v>
      </c>
      <c r="S338" s="135" t="s">
        <v>44</v>
      </c>
      <c r="T338" s="135" t="s">
        <v>44</v>
      </c>
      <c r="U338" s="135">
        <f>SUM(V338-4)</f>
        <v>42079</v>
      </c>
      <c r="V338" s="135">
        <f>SUM(W338-4)</f>
        <v>42083</v>
      </c>
      <c r="W338" s="135">
        <f>SUM(X338-3)</f>
        <v>42087</v>
      </c>
      <c r="X338" s="136">
        <v>42090</v>
      </c>
      <c r="Y338" s="138"/>
      <c r="Z338" s="138"/>
      <c r="AA338" s="140">
        <v>792</v>
      </c>
      <c r="AB338" s="872"/>
    </row>
    <row r="339" spans="1:28" x14ac:dyDescent="0.25">
      <c r="A339" s="129"/>
      <c r="B339" s="934"/>
      <c r="C339" s="1041"/>
      <c r="D339" s="1091"/>
      <c r="E339" s="934"/>
      <c r="F339" s="934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1"/>
      <c r="S339" s="11"/>
      <c r="T339" s="11"/>
      <c r="U339" s="11"/>
      <c r="V339" s="11"/>
      <c r="W339" s="11"/>
      <c r="X339" s="11"/>
      <c r="Y339" s="138"/>
      <c r="Z339" s="138"/>
      <c r="AA339" s="140"/>
      <c r="AB339" s="872"/>
    </row>
    <row r="340" spans="1:28" x14ac:dyDescent="0.25">
      <c r="A340" s="197">
        <f>+A338+1</f>
        <v>46</v>
      </c>
      <c r="B340" s="933" t="s">
        <v>267</v>
      </c>
      <c r="C340" s="1040" t="str">
        <f>IF(AA340&gt;=450000,"LPN",IF(AND(AA340&gt;190000,AA340&lt;470000),"LP",IF(AND(AA340&gt;=56000,AA340&lt;=190000),"3C","2C ")))</f>
        <v xml:space="preserve">2C </v>
      </c>
      <c r="D340" s="1090" t="s">
        <v>192</v>
      </c>
      <c r="E340" s="933" t="s">
        <v>252</v>
      </c>
      <c r="F340" s="933" t="s">
        <v>261</v>
      </c>
      <c r="G340" s="16" t="s">
        <v>44</v>
      </c>
      <c r="H340" s="16" t="s">
        <v>44</v>
      </c>
      <c r="I340" s="16" t="s">
        <v>44</v>
      </c>
      <c r="J340" s="16" t="s">
        <v>44</v>
      </c>
      <c r="K340" s="16">
        <f>SUM(L340-8)</f>
        <v>42123</v>
      </c>
      <c r="L340" s="16">
        <f>SUM(M340*1)</f>
        <v>42131</v>
      </c>
      <c r="M340" s="16">
        <f>SUM(N340*1)</f>
        <v>42131</v>
      </c>
      <c r="N340" s="16">
        <f>SUM(O340-1)</f>
        <v>42131</v>
      </c>
      <c r="O340" s="16">
        <f>SUM(U340-3)</f>
        <v>42132</v>
      </c>
      <c r="P340" s="135">
        <f>SUM(U340*1)</f>
        <v>42135</v>
      </c>
      <c r="Q340" s="135" t="s">
        <v>44</v>
      </c>
      <c r="R340" s="135" t="s">
        <v>44</v>
      </c>
      <c r="S340" s="135" t="s">
        <v>44</v>
      </c>
      <c r="T340" s="135" t="s">
        <v>44</v>
      </c>
      <c r="U340" s="135">
        <f>SUM(V340-4)</f>
        <v>42135</v>
      </c>
      <c r="V340" s="135">
        <f>SUM(W340-4)</f>
        <v>42139</v>
      </c>
      <c r="W340" s="135">
        <f>SUM(X340-3)</f>
        <v>42143</v>
      </c>
      <c r="X340" s="136">
        <v>42146</v>
      </c>
      <c r="Y340" s="138"/>
      <c r="Z340" s="138"/>
      <c r="AA340" s="140">
        <v>1935</v>
      </c>
      <c r="AB340" s="872"/>
    </row>
    <row r="341" spans="1:28" x14ac:dyDescent="0.25">
      <c r="A341" s="129"/>
      <c r="B341" s="934"/>
      <c r="C341" s="1041"/>
      <c r="D341" s="1091"/>
      <c r="E341" s="934"/>
      <c r="F341" s="934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1"/>
      <c r="S341" s="11"/>
      <c r="T341" s="11"/>
      <c r="U341" s="11"/>
      <c r="V341" s="11"/>
      <c r="W341" s="11"/>
      <c r="X341" s="11"/>
      <c r="Y341" s="138"/>
      <c r="Z341" s="138"/>
      <c r="AA341" s="140"/>
      <c r="AB341" s="872"/>
    </row>
    <row r="342" spans="1:28" x14ac:dyDescent="0.25">
      <c r="A342" s="197">
        <f>+A340+1</f>
        <v>47</v>
      </c>
      <c r="B342" s="933" t="s">
        <v>268</v>
      </c>
      <c r="C342" s="1040" t="str">
        <f>IF(AA342&gt;=450000,"LPN",IF(AND(AA342&gt;190000,AA342&lt;470000),"LP",IF(AND(AA342&gt;=56000,AA342&lt;=190000),"3C","2C ")))</f>
        <v xml:space="preserve">2C </v>
      </c>
      <c r="D342" s="1090" t="s">
        <v>192</v>
      </c>
      <c r="E342" s="933" t="s">
        <v>252</v>
      </c>
      <c r="F342" s="933" t="s">
        <v>269</v>
      </c>
      <c r="G342" s="16" t="s">
        <v>44</v>
      </c>
      <c r="H342" s="16" t="s">
        <v>44</v>
      </c>
      <c r="I342" s="16" t="s">
        <v>44</v>
      </c>
      <c r="J342" s="16" t="s">
        <v>44</v>
      </c>
      <c r="K342" s="16">
        <f>SUM(L342-8)</f>
        <v>42130</v>
      </c>
      <c r="L342" s="16">
        <f>SUM(M342*1)</f>
        <v>42138</v>
      </c>
      <c r="M342" s="16">
        <f>SUM(N342*1)</f>
        <v>42138</v>
      </c>
      <c r="N342" s="16">
        <f>SUM(O342-1)</f>
        <v>42138</v>
      </c>
      <c r="O342" s="16">
        <f>SUM(U342-3)</f>
        <v>42139</v>
      </c>
      <c r="P342" s="135">
        <f>SUM(U342*1)</f>
        <v>42142</v>
      </c>
      <c r="Q342" s="135" t="s">
        <v>44</v>
      </c>
      <c r="R342" s="135" t="s">
        <v>44</v>
      </c>
      <c r="S342" s="135" t="s">
        <v>44</v>
      </c>
      <c r="T342" s="135" t="s">
        <v>44</v>
      </c>
      <c r="U342" s="135">
        <f>SUM(V342-4)</f>
        <v>42142</v>
      </c>
      <c r="V342" s="135">
        <f>SUM(W342-4)</f>
        <v>42146</v>
      </c>
      <c r="W342" s="135">
        <f>SUM(X342-3)</f>
        <v>42150</v>
      </c>
      <c r="X342" s="136">
        <v>42153</v>
      </c>
      <c r="Y342" s="138"/>
      <c r="Z342" s="138"/>
      <c r="AA342" s="140">
        <v>3600</v>
      </c>
      <c r="AB342" s="872"/>
    </row>
    <row r="343" spans="1:28" x14ac:dyDescent="0.25">
      <c r="A343" s="129"/>
      <c r="B343" s="934"/>
      <c r="C343" s="1041"/>
      <c r="D343" s="1091"/>
      <c r="E343" s="934"/>
      <c r="F343" s="934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1"/>
      <c r="S343" s="11"/>
      <c r="T343" s="11"/>
      <c r="U343" s="11"/>
      <c r="V343" s="11"/>
      <c r="W343" s="11"/>
      <c r="X343" s="11"/>
      <c r="Y343" s="138"/>
      <c r="Z343" s="138"/>
      <c r="AA343" s="140"/>
      <c r="AB343" s="872"/>
    </row>
    <row r="344" spans="1:28" x14ac:dyDescent="0.25">
      <c r="A344" s="197">
        <f>+A342+1</f>
        <v>48</v>
      </c>
      <c r="B344" s="933" t="s">
        <v>270</v>
      </c>
      <c r="C344" s="1040" t="str">
        <f>IF(AA344&gt;=450000,"LPN",IF(AND(AA344&gt;190000,AA344&lt;470000),"LP",IF(AND(AA344&gt;=56000,AA344&lt;=190000),"3C","2C ")))</f>
        <v xml:space="preserve">2C </v>
      </c>
      <c r="D344" s="1090" t="s">
        <v>192</v>
      </c>
      <c r="E344" s="933" t="s">
        <v>252</v>
      </c>
      <c r="F344" s="933" t="s">
        <v>269</v>
      </c>
      <c r="G344" s="16" t="s">
        <v>44</v>
      </c>
      <c r="H344" s="16" t="s">
        <v>44</v>
      </c>
      <c r="I344" s="16" t="s">
        <v>44</v>
      </c>
      <c r="J344" s="16" t="s">
        <v>44</v>
      </c>
      <c r="K344" s="16">
        <f>SUM(L344-8)</f>
        <v>42130</v>
      </c>
      <c r="L344" s="16">
        <f>SUM(M344*1)</f>
        <v>42138</v>
      </c>
      <c r="M344" s="16">
        <f>SUM(N344*1)</f>
        <v>42138</v>
      </c>
      <c r="N344" s="16">
        <f>SUM(O344-1)</f>
        <v>42138</v>
      </c>
      <c r="O344" s="16">
        <f>SUM(U344-3)</f>
        <v>42139</v>
      </c>
      <c r="P344" s="135">
        <f>SUM(U344*1)</f>
        <v>42142</v>
      </c>
      <c r="Q344" s="135" t="s">
        <v>44</v>
      </c>
      <c r="R344" s="135" t="s">
        <v>44</v>
      </c>
      <c r="S344" s="135" t="s">
        <v>44</v>
      </c>
      <c r="T344" s="135" t="s">
        <v>44</v>
      </c>
      <c r="U344" s="135">
        <f>SUM(V344-4)</f>
        <v>42142</v>
      </c>
      <c r="V344" s="135">
        <f>SUM(W344-4)</f>
        <v>42146</v>
      </c>
      <c r="W344" s="135">
        <f>SUM(X344-3)</f>
        <v>42150</v>
      </c>
      <c r="X344" s="136">
        <v>42153</v>
      </c>
      <c r="Y344" s="138"/>
      <c r="Z344" s="138"/>
      <c r="AA344" s="140">
        <v>2880</v>
      </c>
      <c r="AB344" s="872"/>
    </row>
    <row r="345" spans="1:28" x14ac:dyDescent="0.25">
      <c r="A345" s="129"/>
      <c r="B345" s="934"/>
      <c r="C345" s="1041"/>
      <c r="D345" s="1091"/>
      <c r="E345" s="934"/>
      <c r="F345" s="934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1"/>
      <c r="S345" s="11"/>
      <c r="T345" s="11"/>
      <c r="U345" s="11"/>
      <c r="V345" s="11"/>
      <c r="W345" s="11"/>
      <c r="X345" s="11"/>
      <c r="Y345" s="138"/>
      <c r="Z345" s="138"/>
      <c r="AA345" s="140"/>
      <c r="AB345" s="872"/>
    </row>
    <row r="346" spans="1:28" x14ac:dyDescent="0.25">
      <c r="A346" s="197">
        <f>+A344+1</f>
        <v>49</v>
      </c>
      <c r="B346" s="933" t="s">
        <v>271</v>
      </c>
      <c r="C346" s="1040" t="str">
        <f>IF(AA346&gt;=450000,"LPN",IF(AND(AA346&gt;190000,AA346&lt;470000),"LP",IF(AND(AA346&gt;=56000,AA346&lt;=190000),"3C","2C ")))</f>
        <v xml:space="preserve">2C </v>
      </c>
      <c r="D346" s="1090" t="s">
        <v>192</v>
      </c>
      <c r="E346" s="933" t="s">
        <v>252</v>
      </c>
      <c r="F346" s="933" t="s">
        <v>272</v>
      </c>
      <c r="G346" s="16" t="s">
        <v>44</v>
      </c>
      <c r="H346" s="16" t="s">
        <v>44</v>
      </c>
      <c r="I346" s="16" t="s">
        <v>44</v>
      </c>
      <c r="J346" s="16" t="s">
        <v>44</v>
      </c>
      <c r="K346" s="16">
        <f>SUM(L346-8)</f>
        <v>42158</v>
      </c>
      <c r="L346" s="16">
        <f>SUM(M346*1)</f>
        <v>42166</v>
      </c>
      <c r="M346" s="16">
        <f>SUM(N346*1)</f>
        <v>42166</v>
      </c>
      <c r="N346" s="16">
        <f>SUM(O346-1)</f>
        <v>42166</v>
      </c>
      <c r="O346" s="16">
        <f>SUM(U346-3)</f>
        <v>42167</v>
      </c>
      <c r="P346" s="135">
        <f>SUM(U346*1)</f>
        <v>42170</v>
      </c>
      <c r="Q346" s="135" t="s">
        <v>44</v>
      </c>
      <c r="R346" s="135" t="s">
        <v>44</v>
      </c>
      <c r="S346" s="135" t="s">
        <v>44</v>
      </c>
      <c r="T346" s="135" t="s">
        <v>44</v>
      </c>
      <c r="U346" s="135">
        <f>SUM(V346-4)</f>
        <v>42170</v>
      </c>
      <c r="V346" s="135">
        <f>SUM(W346-4)</f>
        <v>42174</v>
      </c>
      <c r="W346" s="135">
        <f>SUM(X346-3)</f>
        <v>42178</v>
      </c>
      <c r="X346" s="136">
        <v>42181</v>
      </c>
      <c r="Y346" s="138"/>
      <c r="Z346" s="138"/>
      <c r="AA346" s="140">
        <v>675</v>
      </c>
      <c r="AB346" s="872"/>
    </row>
    <row r="347" spans="1:28" x14ac:dyDescent="0.25">
      <c r="A347" s="129"/>
      <c r="B347" s="934"/>
      <c r="C347" s="1041"/>
      <c r="D347" s="1091"/>
      <c r="E347" s="934"/>
      <c r="F347" s="934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1"/>
      <c r="S347" s="11"/>
      <c r="T347" s="11"/>
      <c r="U347" s="11"/>
      <c r="V347" s="11"/>
      <c r="W347" s="11"/>
      <c r="X347" s="11"/>
      <c r="Y347" s="138"/>
      <c r="Z347" s="138"/>
      <c r="AA347" s="140"/>
      <c r="AB347" s="872"/>
    </row>
    <row r="348" spans="1:28" x14ac:dyDescent="0.25">
      <c r="A348" s="151"/>
      <c r="B348" s="981" t="s">
        <v>173</v>
      </c>
      <c r="C348" s="944"/>
      <c r="D348" s="944"/>
      <c r="E348" s="944"/>
      <c r="F348" s="944"/>
      <c r="G348" s="944"/>
      <c r="H348" s="944"/>
      <c r="I348" s="944"/>
      <c r="J348" s="944"/>
      <c r="K348" s="944"/>
      <c r="L348" s="944"/>
      <c r="M348" s="944"/>
      <c r="N348" s="944"/>
      <c r="O348" s="944"/>
      <c r="P348" s="944"/>
      <c r="Q348" s="944"/>
      <c r="R348" s="944"/>
      <c r="S348" s="944"/>
      <c r="T348" s="944"/>
      <c r="U348" s="944"/>
      <c r="V348" s="944"/>
      <c r="W348" s="944"/>
      <c r="X348" s="944"/>
      <c r="Y348" s="944"/>
      <c r="Z348" s="944"/>
      <c r="AA348" s="152"/>
      <c r="AB348" s="874">
        <f>SUM(AB267,AB384)</f>
        <v>0</v>
      </c>
    </row>
    <row r="349" spans="1:28" ht="16.5" thickBot="1" x14ac:dyDescent="0.3">
      <c r="A349" s="153"/>
      <c r="B349" s="1097"/>
      <c r="C349" s="1098" t="s">
        <v>36</v>
      </c>
      <c r="D349" s="1098"/>
      <c r="E349" s="1098"/>
      <c r="F349" s="1099"/>
      <c r="G349" s="1099"/>
      <c r="H349" s="1099"/>
      <c r="I349" s="1099"/>
      <c r="J349" s="1099"/>
      <c r="K349" s="1099"/>
      <c r="L349" s="1099"/>
      <c r="M349" s="1099"/>
      <c r="N349" s="1099"/>
      <c r="O349" s="1099"/>
      <c r="P349" s="1099"/>
      <c r="Q349" s="1099"/>
      <c r="R349" s="1099"/>
      <c r="S349" s="1099"/>
      <c r="T349" s="1099"/>
      <c r="U349" s="1099"/>
      <c r="V349" s="1099"/>
      <c r="W349" s="1099"/>
      <c r="X349" s="1099"/>
      <c r="Y349" s="1099"/>
      <c r="Z349" s="1099"/>
      <c r="AA349" s="154">
        <f>SUM(AA268)</f>
        <v>0</v>
      </c>
      <c r="AB349" s="875">
        <f>SUM(AB268)</f>
        <v>0</v>
      </c>
    </row>
    <row r="350" spans="1:28" ht="15.75" thickTop="1" x14ac:dyDescent="0.25">
      <c r="A350" s="155"/>
      <c r="B350" s="156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</row>
    <row r="351" spans="1:28" x14ac:dyDescent="0.25">
      <c r="A351" s="155"/>
      <c r="B351" s="158"/>
      <c r="C351" s="159"/>
      <c r="D351" s="159"/>
      <c r="E351" s="159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1"/>
      <c r="R351" s="161"/>
      <c r="S351" s="162"/>
      <c r="T351" s="162"/>
      <c r="U351" s="162"/>
      <c r="V351" s="162"/>
      <c r="W351" s="163"/>
      <c r="X351" s="162"/>
      <c r="Y351" s="162"/>
      <c r="Z351" s="164"/>
    </row>
    <row r="352" spans="1:28" ht="31.5" x14ac:dyDescent="0.25">
      <c r="A352" s="155"/>
      <c r="B352" s="165" t="s">
        <v>174</v>
      </c>
      <c r="C352" s="166"/>
      <c r="D352" s="167" t="s">
        <v>177</v>
      </c>
      <c r="E352" s="167"/>
      <c r="F352" s="169"/>
      <c r="G352" s="170" t="s">
        <v>175</v>
      </c>
      <c r="H352" s="953"/>
      <c r="I352" s="954"/>
      <c r="J352" s="171"/>
      <c r="K352" s="171"/>
      <c r="L352" s="172" t="s">
        <v>176</v>
      </c>
      <c r="M352" s="173"/>
      <c r="N352" s="167" t="s">
        <v>177</v>
      </c>
      <c r="O352" s="169"/>
      <c r="P352" s="174" t="s">
        <v>178</v>
      </c>
      <c r="Q352" s="166"/>
      <c r="R352" s="175"/>
      <c r="S352" s="176"/>
      <c r="T352" s="177" t="s">
        <v>179</v>
      </c>
      <c r="U352" s="173"/>
      <c r="V352" s="173"/>
      <c r="W352" s="178" t="s">
        <v>177</v>
      </c>
      <c r="X352" s="176"/>
      <c r="Y352" s="955" t="s">
        <v>180</v>
      </c>
      <c r="Z352" s="956"/>
      <c r="AA352" s="953"/>
      <c r="AB352" s="954"/>
    </row>
    <row r="353" spans="1:28" ht="47.25" x14ac:dyDescent="0.25">
      <c r="A353" s="155"/>
      <c r="B353" s="179" t="s">
        <v>181</v>
      </c>
      <c r="C353" s="180"/>
      <c r="D353" s="181" t="s">
        <v>177</v>
      </c>
      <c r="E353" s="181"/>
      <c r="F353" s="169"/>
      <c r="G353" s="170" t="s">
        <v>182</v>
      </c>
      <c r="H353" s="953"/>
      <c r="I353" s="954"/>
      <c r="J353" s="171"/>
      <c r="K353" s="171"/>
      <c r="L353" s="183" t="s">
        <v>183</v>
      </c>
      <c r="M353" s="184"/>
      <c r="N353" s="181" t="s">
        <v>177</v>
      </c>
      <c r="O353" s="169"/>
      <c r="P353" s="185" t="s">
        <v>184</v>
      </c>
      <c r="Q353" s="180"/>
      <c r="R353" s="186"/>
      <c r="S353" s="176"/>
      <c r="T353" s="187" t="s">
        <v>185</v>
      </c>
      <c r="U353" s="188"/>
      <c r="V353" s="184"/>
      <c r="W353" s="189" t="s">
        <v>177</v>
      </c>
      <c r="X353" s="176"/>
      <c r="Y353" s="955" t="s">
        <v>186</v>
      </c>
      <c r="Z353" s="956"/>
      <c r="AA353" s="953"/>
      <c r="AB353" s="954"/>
    </row>
    <row r="354" spans="1:28" x14ac:dyDescent="0.25">
      <c r="A354" s="155"/>
      <c r="B354" s="119"/>
      <c r="C354" s="119"/>
      <c r="D354" s="119"/>
      <c r="E354" s="119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</row>
    <row r="355" spans="1:28" x14ac:dyDescent="0.25">
      <c r="A355" s="155"/>
      <c r="B355" s="119"/>
      <c r="C355" s="119"/>
      <c r="D355" s="922" t="s">
        <v>189</v>
      </c>
      <c r="E355" s="923"/>
      <c r="F355" s="923"/>
      <c r="G355" s="923"/>
      <c r="H355" s="923"/>
      <c r="I355" s="923"/>
      <c r="J355" s="923"/>
      <c r="K355" s="923"/>
      <c r="L355" s="923"/>
      <c r="M355" s="923"/>
      <c r="N355" s="923"/>
      <c r="O355" s="923"/>
      <c r="P355" s="923"/>
      <c r="Q355" s="923"/>
      <c r="R355" s="923"/>
      <c r="S355" s="923"/>
      <c r="T355" s="923"/>
      <c r="U355" s="923"/>
      <c r="V355" s="923"/>
      <c r="W355" s="924"/>
    </row>
    <row r="356" spans="1:28" x14ac:dyDescent="0.25">
      <c r="B356" s="119"/>
      <c r="C356" s="119"/>
      <c r="D356" s="925"/>
      <c r="E356" s="926"/>
      <c r="F356" s="926"/>
      <c r="G356" s="926"/>
      <c r="H356" s="926"/>
      <c r="I356" s="926"/>
      <c r="J356" s="926"/>
      <c r="K356" s="926"/>
      <c r="L356" s="926"/>
      <c r="M356" s="926"/>
      <c r="N356" s="926"/>
      <c r="O356" s="926"/>
      <c r="P356" s="926"/>
      <c r="Q356" s="926"/>
      <c r="R356" s="926"/>
      <c r="S356" s="926"/>
      <c r="T356" s="926"/>
      <c r="U356" s="926"/>
      <c r="V356" s="926"/>
      <c r="W356" s="927"/>
    </row>
    <row r="357" spans="1:28" x14ac:dyDescent="0.25">
      <c r="D357" s="19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92"/>
      <c r="R357" s="162"/>
      <c r="S357" s="192"/>
      <c r="T357" s="192"/>
      <c r="U357" s="192"/>
      <c r="V357" s="192"/>
      <c r="W357" s="193"/>
    </row>
    <row r="358" spans="1:28" ht="15.75" x14ac:dyDescent="0.25">
      <c r="D358" s="1100" t="s">
        <v>216</v>
      </c>
      <c r="E358" s="1101"/>
      <c r="F358" s="1101"/>
      <c r="G358" s="1101"/>
      <c r="H358" s="1101"/>
      <c r="I358" s="1101"/>
      <c r="J358" s="1101"/>
      <c r="K358" s="1101"/>
      <c r="L358" s="1101"/>
      <c r="M358" s="1101"/>
      <c r="N358" s="1101"/>
      <c r="O358" s="1101"/>
      <c r="P358" s="1101"/>
      <c r="Q358" s="1101"/>
      <c r="R358" s="1101"/>
      <c r="S358" s="1101"/>
      <c r="T358" s="1101"/>
      <c r="U358" s="1101"/>
      <c r="V358" s="1101"/>
      <c r="W358" s="1102"/>
    </row>
    <row r="359" spans="1:28" ht="15.75" x14ac:dyDescent="0.25">
      <c r="D359" s="1100" t="s">
        <v>217</v>
      </c>
      <c r="E359" s="1101"/>
      <c r="F359" s="1101"/>
      <c r="G359" s="1101"/>
      <c r="H359" s="1101"/>
      <c r="I359" s="1101"/>
      <c r="J359" s="1101"/>
      <c r="K359" s="1101"/>
      <c r="L359" s="1101"/>
      <c r="M359" s="1101"/>
      <c r="N359" s="1101"/>
      <c r="O359" s="1101"/>
      <c r="P359" s="1101"/>
      <c r="Q359" s="1101"/>
      <c r="R359" s="1101"/>
      <c r="S359" s="1101"/>
      <c r="T359" s="1101"/>
      <c r="U359" s="1101"/>
      <c r="V359" s="1101"/>
      <c r="W359" s="1102"/>
      <c r="X359" s="190"/>
      <c r="Y359" s="190"/>
      <c r="Z359" s="190"/>
      <c r="AA359" s="190"/>
    </row>
    <row r="360" spans="1:28" ht="15.75" x14ac:dyDescent="0.25">
      <c r="D360" s="198"/>
      <c r="E360" s="198"/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98"/>
      <c r="X360" s="190"/>
      <c r="Y360" s="190"/>
      <c r="Z360" s="190"/>
      <c r="AA360" s="190"/>
    </row>
    <row r="361" spans="1:28" ht="15.75" x14ac:dyDescent="0.25">
      <c r="D361" s="198"/>
      <c r="E361" s="198"/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98"/>
      <c r="X361" s="190"/>
      <c r="Y361" s="190"/>
      <c r="Z361" s="190"/>
      <c r="AA361" s="190"/>
    </row>
    <row r="362" spans="1:28" ht="15.75" x14ac:dyDescent="0.25"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98"/>
      <c r="X362" s="190"/>
      <c r="Y362" s="190"/>
      <c r="Z362" s="190"/>
      <c r="AA362" s="190"/>
    </row>
    <row r="363" spans="1:28" ht="15.75" x14ac:dyDescent="0.25">
      <c r="D363" s="198"/>
      <c r="E363" s="198"/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98"/>
      <c r="X363" s="190"/>
      <c r="Y363" s="190"/>
      <c r="Z363" s="190"/>
      <c r="AA363" s="190"/>
    </row>
    <row r="364" spans="1:28" ht="15.75" x14ac:dyDescent="0.25">
      <c r="D364" s="198"/>
      <c r="E364" s="198"/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98"/>
      <c r="X364" s="190"/>
      <c r="Y364" s="190"/>
      <c r="Z364" s="190"/>
      <c r="AA364" s="190"/>
    </row>
    <row r="365" spans="1:28" ht="15.75" x14ac:dyDescent="0.25">
      <c r="A365" s="119"/>
      <c r="B365" s="985" t="s">
        <v>0</v>
      </c>
      <c r="C365" s="985"/>
      <c r="D365" s="985"/>
      <c r="E365" s="985"/>
      <c r="F365" s="985"/>
      <c r="G365" s="985"/>
      <c r="H365" s="985"/>
      <c r="I365" s="985"/>
      <c r="J365" s="985"/>
      <c r="K365" s="985"/>
      <c r="L365" s="985"/>
      <c r="M365" s="985"/>
      <c r="N365" s="985"/>
      <c r="O365" s="985"/>
      <c r="P365" s="985"/>
      <c r="Q365" s="985"/>
      <c r="R365" s="985"/>
      <c r="S365" s="985"/>
      <c r="T365" s="985"/>
      <c r="U365" s="985"/>
      <c r="V365" s="985"/>
      <c r="W365" s="985"/>
      <c r="X365" s="985"/>
      <c r="Y365" s="985"/>
      <c r="Z365" s="985"/>
      <c r="AA365" s="985"/>
      <c r="AB365" s="985"/>
    </row>
    <row r="366" spans="1:28" ht="15.75" x14ac:dyDescent="0.25">
      <c r="B366" s="985" t="s">
        <v>1</v>
      </c>
      <c r="C366" s="985"/>
      <c r="D366" s="985"/>
      <c r="E366" s="985"/>
      <c r="F366" s="985"/>
      <c r="G366" s="985"/>
      <c r="H366" s="985"/>
      <c r="I366" s="985"/>
      <c r="J366" s="985"/>
      <c r="K366" s="985"/>
      <c r="L366" s="985"/>
      <c r="M366" s="985"/>
      <c r="N366" s="985"/>
      <c r="O366" s="985"/>
      <c r="P366" s="985"/>
      <c r="Q366" s="985"/>
      <c r="R366" s="985"/>
      <c r="S366" s="985"/>
      <c r="T366" s="985"/>
      <c r="U366" s="985"/>
      <c r="V366" s="985"/>
      <c r="W366" s="985"/>
      <c r="X366" s="985"/>
      <c r="Y366" s="985"/>
      <c r="Z366" s="985"/>
      <c r="AA366" s="985"/>
      <c r="AB366" s="985"/>
    </row>
    <row r="367" spans="1:28" ht="15.75" x14ac:dyDescent="0.25">
      <c r="B367" s="985" t="s">
        <v>189</v>
      </c>
      <c r="C367" s="985"/>
      <c r="D367" s="985"/>
      <c r="E367" s="985"/>
      <c r="F367" s="985"/>
      <c r="G367" s="985"/>
      <c r="H367" s="985"/>
      <c r="I367" s="985"/>
      <c r="J367" s="985"/>
      <c r="K367" s="985"/>
      <c r="L367" s="985"/>
      <c r="M367" s="985"/>
      <c r="N367" s="985"/>
      <c r="O367" s="985"/>
      <c r="P367" s="985"/>
      <c r="Q367" s="985"/>
      <c r="R367" s="985"/>
      <c r="S367" s="985"/>
      <c r="T367" s="985"/>
      <c r="U367" s="985"/>
      <c r="V367" s="985"/>
      <c r="W367" s="985"/>
      <c r="X367" s="985"/>
      <c r="Y367" s="985"/>
      <c r="Z367" s="985"/>
      <c r="AA367" s="985"/>
      <c r="AB367" s="985"/>
    </row>
    <row r="368" spans="1:28" ht="18" x14ac:dyDescent="0.25">
      <c r="B368" s="1048" t="s">
        <v>190</v>
      </c>
      <c r="C368" s="1048"/>
      <c r="D368" s="1048"/>
      <c r="E368" s="1048"/>
      <c r="F368" s="1048"/>
      <c r="G368" s="1048"/>
      <c r="H368" s="1048"/>
      <c r="I368" s="1048"/>
      <c r="J368" s="1048"/>
      <c r="K368" s="1048"/>
      <c r="L368" s="1048"/>
      <c r="M368" s="1048"/>
      <c r="N368" s="1048"/>
      <c r="O368" s="1048"/>
      <c r="P368" s="1048"/>
      <c r="Q368" s="1048"/>
      <c r="R368" s="1048"/>
      <c r="S368" s="1048"/>
      <c r="T368" s="1048"/>
      <c r="U368" s="1048"/>
      <c r="V368" s="1048"/>
      <c r="W368" s="1048"/>
      <c r="X368" s="1048"/>
      <c r="Y368" s="1048"/>
      <c r="Z368" s="1048"/>
      <c r="AA368" s="1048"/>
      <c r="AB368" s="1048"/>
    </row>
    <row r="369" spans="1:28" ht="15.75" thickBot="1" x14ac:dyDescent="0.3">
      <c r="B369" s="119"/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R369" s="121"/>
      <c r="S369" s="121"/>
      <c r="T369" s="121"/>
      <c r="U369" s="121"/>
      <c r="V369" s="121"/>
    </row>
    <row r="370" spans="1:28" ht="15.75" thickTop="1" x14ac:dyDescent="0.25">
      <c r="A370" s="1061" t="s">
        <v>3</v>
      </c>
      <c r="B370" s="1062"/>
      <c r="C370" s="1062"/>
      <c r="D370" s="1062"/>
      <c r="E370" s="1062"/>
      <c r="F370" s="1063"/>
      <c r="G370" s="1070" t="s">
        <v>4</v>
      </c>
      <c r="H370" s="1070"/>
      <c r="I370" s="1070"/>
      <c r="J370" s="1070"/>
      <c r="K370" s="1070"/>
      <c r="L370" s="1070"/>
      <c r="M370" s="1070"/>
      <c r="N370" s="1070"/>
      <c r="O370" s="1070"/>
      <c r="P370" s="1070"/>
      <c r="Q370" s="1070"/>
      <c r="R370" s="1070"/>
      <c r="S370" s="1070"/>
      <c r="T370" s="1070"/>
      <c r="U370" s="1070"/>
      <c r="V370" s="1070"/>
      <c r="W370" s="1070"/>
      <c r="X370" s="1070"/>
      <c r="Y370" s="1070"/>
      <c r="Z370" s="1070"/>
      <c r="AA370" s="1070"/>
      <c r="AB370" s="1071"/>
    </row>
    <row r="371" spans="1:28" x14ac:dyDescent="0.25">
      <c r="A371" s="1064"/>
      <c r="B371" s="1065"/>
      <c r="C371" s="1065"/>
      <c r="D371" s="1065"/>
      <c r="E371" s="1065"/>
      <c r="F371" s="1066"/>
      <c r="G371" s="988" t="s">
        <v>5</v>
      </c>
      <c r="H371" s="988"/>
      <c r="I371" s="988"/>
      <c r="J371" s="989"/>
      <c r="K371" s="990" t="s">
        <v>6</v>
      </c>
      <c r="L371" s="988"/>
      <c r="M371" s="988"/>
      <c r="N371" s="989"/>
      <c r="O371" s="990" t="s">
        <v>7</v>
      </c>
      <c r="P371" s="988"/>
      <c r="Q371" s="988"/>
      <c r="R371" s="988"/>
      <c r="S371" s="990" t="s">
        <v>8</v>
      </c>
      <c r="T371" s="988"/>
      <c r="U371" s="988"/>
      <c r="V371" s="989"/>
      <c r="W371" s="990" t="s">
        <v>9</v>
      </c>
      <c r="X371" s="989"/>
      <c r="Y371" s="991" t="s">
        <v>10</v>
      </c>
      <c r="Z371" s="992"/>
      <c r="AA371" s="992"/>
      <c r="AB371" s="1072"/>
    </row>
    <row r="372" spans="1:28" ht="27.75" customHeight="1" thickBot="1" x14ac:dyDescent="0.3">
      <c r="A372" s="1067"/>
      <c r="B372" s="1068"/>
      <c r="C372" s="1068"/>
      <c r="D372" s="1068"/>
      <c r="E372" s="1068"/>
      <c r="F372" s="1069"/>
      <c r="G372" s="964" t="s">
        <v>11</v>
      </c>
      <c r="H372" s="963"/>
      <c r="I372" s="971" t="s">
        <v>12</v>
      </c>
      <c r="J372" s="972"/>
      <c r="K372" s="973" t="s">
        <v>13</v>
      </c>
      <c r="L372" s="972"/>
      <c r="M372" s="973" t="s">
        <v>14</v>
      </c>
      <c r="N372" s="972"/>
      <c r="O372" s="973" t="s">
        <v>15</v>
      </c>
      <c r="P372" s="972"/>
      <c r="Q372" s="973" t="s">
        <v>16</v>
      </c>
      <c r="R372" s="972"/>
      <c r="S372" s="973" t="s">
        <v>17</v>
      </c>
      <c r="T372" s="972"/>
      <c r="U372" s="973" t="s">
        <v>18</v>
      </c>
      <c r="V372" s="972"/>
      <c r="W372" s="973" t="s">
        <v>19</v>
      </c>
      <c r="X372" s="972"/>
      <c r="Y372" s="994"/>
      <c r="Z372" s="995"/>
      <c r="AA372" s="995"/>
      <c r="AB372" s="1073"/>
    </row>
    <row r="373" spans="1:28" ht="39" thickTop="1" x14ac:dyDescent="0.25">
      <c r="A373" s="2" t="s">
        <v>20</v>
      </c>
      <c r="B373" s="122" t="s">
        <v>21</v>
      </c>
      <c r="C373" s="4" t="s">
        <v>22</v>
      </c>
      <c r="D373" s="974" t="s">
        <v>23</v>
      </c>
      <c r="E373" s="975"/>
      <c r="F373" s="5" t="s">
        <v>24</v>
      </c>
      <c r="G373" s="6" t="s">
        <v>25</v>
      </c>
      <c r="H373" s="6" t="s">
        <v>26</v>
      </c>
      <c r="I373" s="6" t="s">
        <v>25</v>
      </c>
      <c r="J373" s="6" t="s">
        <v>26</v>
      </c>
      <c r="K373" s="6" t="s">
        <v>25</v>
      </c>
      <c r="L373" s="6" t="s">
        <v>26</v>
      </c>
      <c r="M373" s="6" t="s">
        <v>25</v>
      </c>
      <c r="N373" s="6" t="s">
        <v>26</v>
      </c>
      <c r="O373" s="6" t="s">
        <v>25</v>
      </c>
      <c r="P373" s="6" t="s">
        <v>26</v>
      </c>
      <c r="Q373" s="5" t="s">
        <v>25</v>
      </c>
      <c r="R373" s="5" t="s">
        <v>26</v>
      </c>
      <c r="S373" s="5" t="s">
        <v>25</v>
      </c>
      <c r="T373" s="5" t="s">
        <v>26</v>
      </c>
      <c r="U373" s="5" t="s">
        <v>25</v>
      </c>
      <c r="V373" s="5" t="s">
        <v>26</v>
      </c>
      <c r="W373" s="5" t="s">
        <v>25</v>
      </c>
      <c r="X373" s="5" t="s">
        <v>26</v>
      </c>
      <c r="Y373" s="4" t="s">
        <v>27</v>
      </c>
      <c r="Z373" s="4" t="s">
        <v>28</v>
      </c>
      <c r="AA373" s="5" t="s">
        <v>29</v>
      </c>
      <c r="AB373" s="855" t="s">
        <v>30</v>
      </c>
    </row>
    <row r="374" spans="1:28" x14ac:dyDescent="0.25">
      <c r="A374" s="7"/>
      <c r="B374" s="1089" t="s">
        <v>31</v>
      </c>
      <c r="C374" s="978" t="s">
        <v>32</v>
      </c>
      <c r="D374" s="974" t="s">
        <v>33</v>
      </c>
      <c r="E374" s="975"/>
      <c r="F374" s="938" t="s">
        <v>34</v>
      </c>
      <c r="G374" s="8" t="s">
        <v>35</v>
      </c>
      <c r="H374" s="8" t="s">
        <v>35</v>
      </c>
      <c r="I374" s="8" t="s">
        <v>35</v>
      </c>
      <c r="J374" s="8" t="s">
        <v>35</v>
      </c>
      <c r="K374" s="8" t="s">
        <v>35</v>
      </c>
      <c r="L374" s="8" t="s">
        <v>35</v>
      </c>
      <c r="M374" s="8" t="s">
        <v>35</v>
      </c>
      <c r="N374" s="8" t="s">
        <v>35</v>
      </c>
      <c r="O374" s="8" t="s">
        <v>35</v>
      </c>
      <c r="P374" s="8" t="s">
        <v>35</v>
      </c>
      <c r="Q374" s="8" t="s">
        <v>35</v>
      </c>
      <c r="R374" s="8" t="s">
        <v>35</v>
      </c>
      <c r="S374" s="8" t="s">
        <v>35</v>
      </c>
      <c r="T374" s="8" t="s">
        <v>35</v>
      </c>
      <c r="U374" s="8" t="s">
        <v>35</v>
      </c>
      <c r="V374" s="8" t="s">
        <v>35</v>
      </c>
      <c r="W374" s="8" t="s">
        <v>35</v>
      </c>
      <c r="X374" s="8" t="s">
        <v>35</v>
      </c>
      <c r="Y374" s="939" t="s">
        <v>36</v>
      </c>
      <c r="Z374" s="939" t="s">
        <v>36</v>
      </c>
      <c r="AA374" s="1074" t="s">
        <v>37</v>
      </c>
      <c r="AB374" s="1075" t="s">
        <v>36</v>
      </c>
    </row>
    <row r="375" spans="1:28" ht="48" x14ac:dyDescent="0.25">
      <c r="A375" s="9"/>
      <c r="B375" s="1089"/>
      <c r="C375" s="978"/>
      <c r="D375" s="4" t="s">
        <v>38</v>
      </c>
      <c r="E375" s="4" t="s">
        <v>39</v>
      </c>
      <c r="F375" s="938"/>
      <c r="G375" s="10" t="s">
        <v>36</v>
      </c>
      <c r="H375" s="10" t="s">
        <v>36</v>
      </c>
      <c r="I375" s="10" t="s">
        <v>36</v>
      </c>
      <c r="J375" s="10" t="s">
        <v>36</v>
      </c>
      <c r="K375" s="10" t="s">
        <v>36</v>
      </c>
      <c r="L375" s="10" t="s">
        <v>36</v>
      </c>
      <c r="M375" s="10" t="s">
        <v>36</v>
      </c>
      <c r="N375" s="10" t="s">
        <v>36</v>
      </c>
      <c r="O375" s="10" t="s">
        <v>36</v>
      </c>
      <c r="P375" s="10" t="s">
        <v>36</v>
      </c>
      <c r="Q375" s="10" t="s">
        <v>36</v>
      </c>
      <c r="R375" s="11" t="s">
        <v>36</v>
      </c>
      <c r="S375" s="11" t="s">
        <v>36</v>
      </c>
      <c r="T375" s="11" t="s">
        <v>36</v>
      </c>
      <c r="U375" s="11" t="s">
        <v>36</v>
      </c>
      <c r="V375" s="11" t="s">
        <v>36</v>
      </c>
      <c r="W375" s="11" t="s">
        <v>36</v>
      </c>
      <c r="X375" s="11" t="s">
        <v>36</v>
      </c>
      <c r="Y375" s="939"/>
      <c r="Z375" s="939"/>
      <c r="AA375" s="1074"/>
      <c r="AB375" s="1075"/>
    </row>
    <row r="376" spans="1:28" x14ac:dyDescent="0.25">
      <c r="A376" s="197">
        <f>+A346+1</f>
        <v>50</v>
      </c>
      <c r="B376" s="933" t="s">
        <v>273</v>
      </c>
      <c r="C376" s="1040" t="str">
        <f>IF(AA376&gt;=450000,"LPN",IF(AND(AA376&gt;190000,AA376&lt;470000),"LP",IF(AND(AA376&gt;=56000,AA376&lt;=190000),"3C","2C ")))</f>
        <v xml:space="preserve">2C </v>
      </c>
      <c r="D376" s="1090" t="s">
        <v>192</v>
      </c>
      <c r="E376" s="933" t="s">
        <v>252</v>
      </c>
      <c r="F376" s="933" t="s">
        <v>245</v>
      </c>
      <c r="G376" s="16" t="s">
        <v>44</v>
      </c>
      <c r="H376" s="16" t="s">
        <v>44</v>
      </c>
      <c r="I376" s="16" t="s">
        <v>44</v>
      </c>
      <c r="J376" s="16" t="s">
        <v>44</v>
      </c>
      <c r="K376" s="16">
        <f>SUM(L376-8)</f>
        <v>42067</v>
      </c>
      <c r="L376" s="16">
        <f>SUM(M376*1)</f>
        <v>42075</v>
      </c>
      <c r="M376" s="16">
        <f>SUM(N376*1)</f>
        <v>42075</v>
      </c>
      <c r="N376" s="16">
        <f>SUM(O376-1)</f>
        <v>42075</v>
      </c>
      <c r="O376" s="16">
        <f>SUM(U376-3)</f>
        <v>42076</v>
      </c>
      <c r="P376" s="135">
        <f>SUM(U376*1)</f>
        <v>42079</v>
      </c>
      <c r="Q376" s="135" t="s">
        <v>44</v>
      </c>
      <c r="R376" s="135" t="s">
        <v>44</v>
      </c>
      <c r="S376" s="135" t="s">
        <v>44</v>
      </c>
      <c r="T376" s="135" t="s">
        <v>44</v>
      </c>
      <c r="U376" s="135">
        <f>SUM(V376-4)</f>
        <v>42079</v>
      </c>
      <c r="V376" s="135">
        <f>SUM(W376-4)</f>
        <v>42083</v>
      </c>
      <c r="W376" s="135">
        <f>SUM(X376-3)</f>
        <v>42087</v>
      </c>
      <c r="X376" s="136">
        <v>42090</v>
      </c>
      <c r="Y376" s="138"/>
      <c r="Z376" s="138"/>
      <c r="AA376" s="140">
        <v>105</v>
      </c>
      <c r="AB376" s="872"/>
    </row>
    <row r="377" spans="1:28" x14ac:dyDescent="0.25">
      <c r="A377" s="129"/>
      <c r="B377" s="934"/>
      <c r="C377" s="1041"/>
      <c r="D377" s="1091"/>
      <c r="E377" s="934"/>
      <c r="F377" s="934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1"/>
      <c r="S377" s="11"/>
      <c r="T377" s="11"/>
      <c r="U377" s="11"/>
      <c r="V377" s="11"/>
      <c r="W377" s="11"/>
      <c r="X377" s="11"/>
      <c r="Y377" s="138"/>
      <c r="Z377" s="138"/>
      <c r="AA377" s="140"/>
      <c r="AB377" s="872"/>
    </row>
    <row r="378" spans="1:28" x14ac:dyDescent="0.25">
      <c r="A378" s="197">
        <f>+A376+1</f>
        <v>51</v>
      </c>
      <c r="B378" s="933" t="s">
        <v>274</v>
      </c>
      <c r="C378" s="1040" t="str">
        <f>IF(AA378&gt;=450000,"LPN",IF(AND(AA378&gt;190000,AA378&lt;470000),"LP",IF(AND(AA378&gt;=56000,AA378&lt;=190000),"3C","2C ")))</f>
        <v xml:space="preserve">2C </v>
      </c>
      <c r="D378" s="1090" t="s">
        <v>192</v>
      </c>
      <c r="E378" s="933" t="s">
        <v>252</v>
      </c>
      <c r="F378" s="933" t="s">
        <v>245</v>
      </c>
      <c r="G378" s="16" t="s">
        <v>44</v>
      </c>
      <c r="H378" s="16" t="s">
        <v>44</v>
      </c>
      <c r="I378" s="16" t="s">
        <v>44</v>
      </c>
      <c r="J378" s="16" t="s">
        <v>44</v>
      </c>
      <c r="K378" s="16">
        <f>SUM(L378-8)</f>
        <v>42067</v>
      </c>
      <c r="L378" s="16">
        <f>SUM(M378*1)</f>
        <v>42075</v>
      </c>
      <c r="M378" s="16">
        <f>SUM(N378*1)</f>
        <v>42075</v>
      </c>
      <c r="N378" s="16">
        <f>SUM(O378-1)</f>
        <v>42075</v>
      </c>
      <c r="O378" s="16">
        <f>SUM(U378-3)</f>
        <v>42076</v>
      </c>
      <c r="P378" s="135">
        <f>SUM(U378*1)</f>
        <v>42079</v>
      </c>
      <c r="Q378" s="135" t="s">
        <v>44</v>
      </c>
      <c r="R378" s="135" t="s">
        <v>44</v>
      </c>
      <c r="S378" s="135" t="s">
        <v>44</v>
      </c>
      <c r="T378" s="135" t="s">
        <v>44</v>
      </c>
      <c r="U378" s="135">
        <f>SUM(V378-4)</f>
        <v>42079</v>
      </c>
      <c r="V378" s="135">
        <f>SUM(W378-4)</f>
        <v>42083</v>
      </c>
      <c r="W378" s="135">
        <f>SUM(X378-3)</f>
        <v>42087</v>
      </c>
      <c r="X378" s="136">
        <v>42090</v>
      </c>
      <c r="Y378" s="138"/>
      <c r="Z378" s="138"/>
      <c r="AA378" s="140">
        <v>2500</v>
      </c>
      <c r="AB378" s="872"/>
    </row>
    <row r="379" spans="1:28" x14ac:dyDescent="0.25">
      <c r="A379" s="129"/>
      <c r="B379" s="934"/>
      <c r="C379" s="1041"/>
      <c r="D379" s="1091"/>
      <c r="E379" s="934"/>
      <c r="F379" s="934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1"/>
      <c r="S379" s="11"/>
      <c r="T379" s="11"/>
      <c r="U379" s="11"/>
      <c r="V379" s="11"/>
      <c r="W379" s="11"/>
      <c r="X379" s="11"/>
      <c r="Y379" s="138"/>
      <c r="Z379" s="138"/>
      <c r="AA379" s="140"/>
      <c r="AB379" s="872"/>
    </row>
    <row r="380" spans="1:28" x14ac:dyDescent="0.25">
      <c r="A380" s="197">
        <f>+A378+1</f>
        <v>52</v>
      </c>
      <c r="B380" s="933" t="s">
        <v>275</v>
      </c>
      <c r="C380" s="1040" t="str">
        <f>IF(AA380&gt;=450000,"LPN",IF(AND(AA380&gt;190000,AA380&lt;470000),"LP",IF(AND(AA380&gt;=56000,AA380&lt;=190000),"3C","2C ")))</f>
        <v xml:space="preserve">2C </v>
      </c>
      <c r="D380" s="1090" t="s">
        <v>192</v>
      </c>
      <c r="E380" s="933" t="s">
        <v>252</v>
      </c>
      <c r="F380" s="933" t="s">
        <v>245</v>
      </c>
      <c r="G380" s="16" t="s">
        <v>44</v>
      </c>
      <c r="H380" s="16" t="s">
        <v>44</v>
      </c>
      <c r="I380" s="16" t="s">
        <v>44</v>
      </c>
      <c r="J380" s="16" t="s">
        <v>44</v>
      </c>
      <c r="K380" s="16">
        <f>SUM(L380-8)</f>
        <v>42067</v>
      </c>
      <c r="L380" s="16">
        <f>SUM(M380*1)</f>
        <v>42075</v>
      </c>
      <c r="M380" s="16">
        <f>SUM(N380*1)</f>
        <v>42075</v>
      </c>
      <c r="N380" s="16">
        <f>SUM(O380-1)</f>
        <v>42075</v>
      </c>
      <c r="O380" s="16">
        <f>SUM(U380-3)</f>
        <v>42076</v>
      </c>
      <c r="P380" s="135">
        <f>SUM(U380*1)</f>
        <v>42079</v>
      </c>
      <c r="Q380" s="135" t="s">
        <v>44</v>
      </c>
      <c r="R380" s="135" t="s">
        <v>44</v>
      </c>
      <c r="S380" s="135" t="s">
        <v>44</v>
      </c>
      <c r="T380" s="135" t="s">
        <v>44</v>
      </c>
      <c r="U380" s="135">
        <f>SUM(V380-4)</f>
        <v>42079</v>
      </c>
      <c r="V380" s="135">
        <f>SUM(W380-4)</f>
        <v>42083</v>
      </c>
      <c r="W380" s="135">
        <f>SUM(X380-3)</f>
        <v>42087</v>
      </c>
      <c r="X380" s="136">
        <v>42090</v>
      </c>
      <c r="Y380" s="138"/>
      <c r="Z380" s="138"/>
      <c r="AA380" s="140">
        <v>2160</v>
      </c>
      <c r="AB380" s="872"/>
    </row>
    <row r="381" spans="1:28" x14ac:dyDescent="0.25">
      <c r="A381" s="129"/>
      <c r="B381" s="934"/>
      <c r="C381" s="1041"/>
      <c r="D381" s="1091"/>
      <c r="E381" s="934"/>
      <c r="F381" s="934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1"/>
      <c r="S381" s="11"/>
      <c r="T381" s="11"/>
      <c r="U381" s="11"/>
      <c r="V381" s="11"/>
      <c r="W381" s="11"/>
      <c r="X381" s="11"/>
      <c r="Y381" s="138"/>
      <c r="Z381" s="138"/>
      <c r="AA381" s="140"/>
      <c r="AB381" s="872"/>
    </row>
    <row r="382" spans="1:28" x14ac:dyDescent="0.25">
      <c r="A382" s="197">
        <f>+A380+1</f>
        <v>53</v>
      </c>
      <c r="B382" s="933" t="s">
        <v>276</v>
      </c>
      <c r="C382" s="1040" t="str">
        <f>IF(AA382&gt;=450000,"LPN",IF(AND(AA382&gt;190000,AA382&lt;470000),"LP",IF(AND(AA382&gt;=56000,AA382&lt;=190000),"3C","2C ")))</f>
        <v xml:space="preserve">2C </v>
      </c>
      <c r="D382" s="1090" t="s">
        <v>192</v>
      </c>
      <c r="E382" s="933" t="s">
        <v>252</v>
      </c>
      <c r="F382" s="933" t="s">
        <v>245</v>
      </c>
      <c r="G382" s="16" t="s">
        <v>44</v>
      </c>
      <c r="H382" s="16" t="s">
        <v>44</v>
      </c>
      <c r="I382" s="16" t="s">
        <v>44</v>
      </c>
      <c r="J382" s="16" t="s">
        <v>44</v>
      </c>
      <c r="K382" s="16">
        <f>SUM(L382-8)</f>
        <v>42067</v>
      </c>
      <c r="L382" s="16">
        <f>SUM(M382*1)</f>
        <v>42075</v>
      </c>
      <c r="M382" s="16">
        <f>SUM(N382*1)</f>
        <v>42075</v>
      </c>
      <c r="N382" s="16">
        <f>SUM(O382-1)</f>
        <v>42075</v>
      </c>
      <c r="O382" s="16">
        <f>SUM(U382-3)</f>
        <v>42076</v>
      </c>
      <c r="P382" s="135">
        <f>SUM(U382*1)</f>
        <v>42079</v>
      </c>
      <c r="Q382" s="135" t="s">
        <v>44</v>
      </c>
      <c r="R382" s="135" t="s">
        <v>44</v>
      </c>
      <c r="S382" s="135" t="s">
        <v>44</v>
      </c>
      <c r="T382" s="135" t="s">
        <v>44</v>
      </c>
      <c r="U382" s="135">
        <f>SUM(V382-4)</f>
        <v>42079</v>
      </c>
      <c r="V382" s="135">
        <f>SUM(W382-4)</f>
        <v>42083</v>
      </c>
      <c r="W382" s="135">
        <f>SUM(X382-3)</f>
        <v>42087</v>
      </c>
      <c r="X382" s="136">
        <v>42090</v>
      </c>
      <c r="Y382" s="138"/>
      <c r="Z382" s="138"/>
      <c r="AA382" s="140">
        <v>560</v>
      </c>
      <c r="AB382" s="872"/>
    </row>
    <row r="383" spans="1:28" x14ac:dyDescent="0.25">
      <c r="A383" s="129"/>
      <c r="B383" s="934"/>
      <c r="C383" s="1041"/>
      <c r="D383" s="1091"/>
      <c r="E383" s="934"/>
      <c r="F383" s="934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1"/>
      <c r="S383" s="11"/>
      <c r="T383" s="11"/>
      <c r="U383" s="11"/>
      <c r="V383" s="11"/>
      <c r="W383" s="11"/>
      <c r="X383" s="11"/>
      <c r="Y383" s="138"/>
      <c r="Z383" s="138"/>
      <c r="AA383" s="140"/>
      <c r="AB383" s="872"/>
    </row>
    <row r="384" spans="1:28" x14ac:dyDescent="0.25">
      <c r="A384" s="197">
        <f>+A382+1</f>
        <v>54</v>
      </c>
      <c r="B384" s="933" t="s">
        <v>277</v>
      </c>
      <c r="C384" s="1040" t="str">
        <f>IF(AA384&gt;=450000,"LPN",IF(AND(AA384&gt;190000,AA384&lt;470000),"LP",IF(AND(AA384&gt;=56000,AA384&lt;=190000),"3C","2C ")))</f>
        <v xml:space="preserve">2C </v>
      </c>
      <c r="D384" s="1090" t="s">
        <v>192</v>
      </c>
      <c r="E384" s="933" t="s">
        <v>252</v>
      </c>
      <c r="F384" s="933" t="s">
        <v>272</v>
      </c>
      <c r="G384" s="16" t="s">
        <v>44</v>
      </c>
      <c r="H384" s="16" t="s">
        <v>44</v>
      </c>
      <c r="I384" s="16" t="s">
        <v>44</v>
      </c>
      <c r="J384" s="16" t="s">
        <v>44</v>
      </c>
      <c r="K384" s="16">
        <f>SUM(L384-8)</f>
        <v>42158</v>
      </c>
      <c r="L384" s="16">
        <f>SUM(M384*1)</f>
        <v>42166</v>
      </c>
      <c r="M384" s="16">
        <f>SUM(N384*1)</f>
        <v>42166</v>
      </c>
      <c r="N384" s="16">
        <f>SUM(O384-1)</f>
        <v>42166</v>
      </c>
      <c r="O384" s="16">
        <f>SUM(U384-3)</f>
        <v>42167</v>
      </c>
      <c r="P384" s="135">
        <f>SUM(U384*1)</f>
        <v>42170</v>
      </c>
      <c r="Q384" s="135" t="s">
        <v>44</v>
      </c>
      <c r="R384" s="135" t="s">
        <v>44</v>
      </c>
      <c r="S384" s="135" t="s">
        <v>44</v>
      </c>
      <c r="T384" s="135" t="s">
        <v>44</v>
      </c>
      <c r="U384" s="135">
        <f>SUM(V384-4)</f>
        <v>42170</v>
      </c>
      <c r="V384" s="135">
        <f>SUM(W384-4)</f>
        <v>42174</v>
      </c>
      <c r="W384" s="135">
        <f>SUM(X384-3)</f>
        <v>42178</v>
      </c>
      <c r="X384" s="136">
        <v>42181</v>
      </c>
      <c r="Y384" s="138"/>
      <c r="Z384" s="138"/>
      <c r="AA384" s="140">
        <v>450</v>
      </c>
      <c r="AB384" s="872"/>
    </row>
    <row r="385" spans="1:28" x14ac:dyDescent="0.25">
      <c r="A385" s="129"/>
      <c r="B385" s="934"/>
      <c r="C385" s="1041"/>
      <c r="D385" s="1091"/>
      <c r="E385" s="934"/>
      <c r="F385" s="934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1"/>
      <c r="S385" s="11"/>
      <c r="T385" s="11"/>
      <c r="U385" s="11"/>
      <c r="V385" s="11"/>
      <c r="W385" s="11"/>
      <c r="X385" s="11"/>
      <c r="Y385" s="138"/>
      <c r="Z385" s="138"/>
      <c r="AA385" s="140"/>
      <c r="AB385" s="872"/>
    </row>
    <row r="386" spans="1:28" x14ac:dyDescent="0.25">
      <c r="A386" s="197">
        <f>+A384+1</f>
        <v>55</v>
      </c>
      <c r="B386" s="933" t="s">
        <v>278</v>
      </c>
      <c r="C386" s="1040" t="str">
        <f>IF(AA386&gt;=450000,"LPN",IF(AND(AA386&gt;190000,AA386&lt;470000),"LP",IF(AND(AA386&gt;=56000,AA386&lt;=190000),"3C","2C ")))</f>
        <v xml:space="preserve">2C </v>
      </c>
      <c r="D386" s="1090" t="s">
        <v>192</v>
      </c>
      <c r="E386" s="933" t="s">
        <v>252</v>
      </c>
      <c r="F386" s="933" t="s">
        <v>272</v>
      </c>
      <c r="G386" s="16" t="s">
        <v>44</v>
      </c>
      <c r="H386" s="16" t="s">
        <v>44</v>
      </c>
      <c r="I386" s="16" t="s">
        <v>44</v>
      </c>
      <c r="J386" s="16" t="s">
        <v>44</v>
      </c>
      <c r="K386" s="16">
        <f>SUM(L386-8)</f>
        <v>42158</v>
      </c>
      <c r="L386" s="16">
        <f>SUM(M386*1)</f>
        <v>42166</v>
      </c>
      <c r="M386" s="16">
        <f>SUM(N386*1)</f>
        <v>42166</v>
      </c>
      <c r="N386" s="16">
        <f>SUM(O386-1)</f>
        <v>42166</v>
      </c>
      <c r="O386" s="16">
        <f>SUM(U386-3)</f>
        <v>42167</v>
      </c>
      <c r="P386" s="135">
        <f>SUM(U386*1)</f>
        <v>42170</v>
      </c>
      <c r="Q386" s="135" t="s">
        <v>44</v>
      </c>
      <c r="R386" s="135" t="s">
        <v>44</v>
      </c>
      <c r="S386" s="135" t="s">
        <v>44</v>
      </c>
      <c r="T386" s="135" t="s">
        <v>44</v>
      </c>
      <c r="U386" s="135">
        <f>SUM(V386-4)</f>
        <v>42170</v>
      </c>
      <c r="V386" s="135">
        <f>SUM(W386-4)</f>
        <v>42174</v>
      </c>
      <c r="W386" s="135">
        <f>SUM(X386-3)</f>
        <v>42178</v>
      </c>
      <c r="X386" s="136">
        <v>42181</v>
      </c>
      <c r="Y386" s="138"/>
      <c r="Z386" s="138"/>
      <c r="AA386" s="140">
        <v>690</v>
      </c>
      <c r="AB386" s="872"/>
    </row>
    <row r="387" spans="1:28" x14ac:dyDescent="0.25">
      <c r="A387" s="129"/>
      <c r="B387" s="934"/>
      <c r="C387" s="1041"/>
      <c r="D387" s="1091"/>
      <c r="E387" s="934"/>
      <c r="F387" s="934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1"/>
      <c r="S387" s="11"/>
      <c r="T387" s="11"/>
      <c r="U387" s="11"/>
      <c r="V387" s="11"/>
      <c r="W387" s="11"/>
      <c r="X387" s="11"/>
      <c r="Y387" s="138"/>
      <c r="Z387" s="138"/>
      <c r="AA387" s="140"/>
      <c r="AB387" s="872"/>
    </row>
    <row r="388" spans="1:28" x14ac:dyDescent="0.25">
      <c r="A388" s="197">
        <f>+A386+1</f>
        <v>56</v>
      </c>
      <c r="B388" s="933" t="s">
        <v>279</v>
      </c>
      <c r="C388" s="1040" t="str">
        <f>IF(AA388&gt;=450000,"LPN",IF(AND(AA388&gt;190000,AA388&lt;470000),"LP",IF(AND(AA388&gt;=56000,AA388&lt;=190000),"3C","2C ")))</f>
        <v xml:space="preserve">2C </v>
      </c>
      <c r="D388" s="1090" t="s">
        <v>192</v>
      </c>
      <c r="E388" s="933" t="s">
        <v>252</v>
      </c>
      <c r="F388" s="933" t="s">
        <v>280</v>
      </c>
      <c r="G388" s="16" t="s">
        <v>44</v>
      </c>
      <c r="H388" s="16" t="s">
        <v>44</v>
      </c>
      <c r="I388" s="16" t="s">
        <v>44</v>
      </c>
      <c r="J388" s="16" t="s">
        <v>44</v>
      </c>
      <c r="K388" s="16">
        <f>SUM(L388-8)</f>
        <v>42074</v>
      </c>
      <c r="L388" s="16">
        <f>SUM(M388*1)</f>
        <v>42082</v>
      </c>
      <c r="M388" s="16">
        <f>SUM(N388*1)</f>
        <v>42082</v>
      </c>
      <c r="N388" s="16">
        <f>SUM(O388-1)</f>
        <v>42082</v>
      </c>
      <c r="O388" s="16">
        <f>SUM(U388-3)</f>
        <v>42083</v>
      </c>
      <c r="P388" s="135">
        <f>SUM(U388*1)</f>
        <v>42086</v>
      </c>
      <c r="Q388" s="135" t="s">
        <v>44</v>
      </c>
      <c r="R388" s="135" t="s">
        <v>44</v>
      </c>
      <c r="S388" s="135" t="s">
        <v>44</v>
      </c>
      <c r="T388" s="135" t="s">
        <v>44</v>
      </c>
      <c r="U388" s="135">
        <f>SUM(V388-4)</f>
        <v>42086</v>
      </c>
      <c r="V388" s="135">
        <f>SUM(W388-4)</f>
        <v>42090</v>
      </c>
      <c r="W388" s="135">
        <f>SUM(X388-3)</f>
        <v>42094</v>
      </c>
      <c r="X388" s="136">
        <v>42097</v>
      </c>
      <c r="Y388" s="138"/>
      <c r="Z388" s="138"/>
      <c r="AA388" s="140">
        <v>336</v>
      </c>
      <c r="AB388" s="872"/>
    </row>
    <row r="389" spans="1:28" x14ac:dyDescent="0.25">
      <c r="A389" s="129"/>
      <c r="B389" s="934"/>
      <c r="C389" s="1041"/>
      <c r="D389" s="1091"/>
      <c r="E389" s="934"/>
      <c r="F389" s="934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1"/>
      <c r="S389" s="11"/>
      <c r="T389" s="11"/>
      <c r="U389" s="11"/>
      <c r="V389" s="11"/>
      <c r="W389" s="11"/>
      <c r="X389" s="11"/>
      <c r="Y389" s="138"/>
      <c r="Z389" s="138"/>
      <c r="AA389" s="140"/>
      <c r="AB389" s="872"/>
    </row>
    <row r="390" spans="1:28" x14ac:dyDescent="0.25">
      <c r="A390" s="197">
        <f>+A388+1</f>
        <v>57</v>
      </c>
      <c r="B390" s="933" t="s">
        <v>281</v>
      </c>
      <c r="C390" s="1040" t="str">
        <f>IF(AA390&gt;=450000,"LPN",IF(AND(AA390&gt;190000,AA390&lt;470000),"LP",IF(AND(AA390&gt;=56000,AA390&lt;=190000),"3C","2C ")))</f>
        <v xml:space="preserve">2C </v>
      </c>
      <c r="D390" s="1090" t="s">
        <v>192</v>
      </c>
      <c r="E390" s="933" t="s">
        <v>252</v>
      </c>
      <c r="F390" s="933" t="s">
        <v>280</v>
      </c>
      <c r="G390" s="16" t="s">
        <v>44</v>
      </c>
      <c r="H390" s="16" t="s">
        <v>44</v>
      </c>
      <c r="I390" s="16" t="s">
        <v>44</v>
      </c>
      <c r="J390" s="16" t="s">
        <v>44</v>
      </c>
      <c r="K390" s="16">
        <f>SUM(L390-8)</f>
        <v>42074</v>
      </c>
      <c r="L390" s="16">
        <f>SUM(M390*1)</f>
        <v>42082</v>
      </c>
      <c r="M390" s="16">
        <f>SUM(N390*1)</f>
        <v>42082</v>
      </c>
      <c r="N390" s="16">
        <f>SUM(O390-1)</f>
        <v>42082</v>
      </c>
      <c r="O390" s="16">
        <f>SUM(U390-3)</f>
        <v>42083</v>
      </c>
      <c r="P390" s="135">
        <f>SUM(U390*1)</f>
        <v>42086</v>
      </c>
      <c r="Q390" s="135" t="s">
        <v>44</v>
      </c>
      <c r="R390" s="135" t="s">
        <v>44</v>
      </c>
      <c r="S390" s="135" t="s">
        <v>44</v>
      </c>
      <c r="T390" s="135" t="s">
        <v>44</v>
      </c>
      <c r="U390" s="135">
        <f>SUM(V390-4)</f>
        <v>42086</v>
      </c>
      <c r="V390" s="135">
        <f>SUM(W390-4)</f>
        <v>42090</v>
      </c>
      <c r="W390" s="135">
        <f>SUM(X390-3)</f>
        <v>42094</v>
      </c>
      <c r="X390" s="136">
        <v>42097</v>
      </c>
      <c r="Y390" s="138"/>
      <c r="Z390" s="138"/>
      <c r="AA390" s="140">
        <v>336</v>
      </c>
      <c r="AB390" s="872"/>
    </row>
    <row r="391" spans="1:28" x14ac:dyDescent="0.25">
      <c r="A391" s="129"/>
      <c r="B391" s="934"/>
      <c r="C391" s="1041"/>
      <c r="D391" s="1091"/>
      <c r="E391" s="934"/>
      <c r="F391" s="934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1"/>
      <c r="S391" s="11"/>
      <c r="T391" s="11"/>
      <c r="U391" s="11"/>
      <c r="V391" s="11"/>
      <c r="W391" s="11"/>
      <c r="X391" s="11"/>
      <c r="Y391" s="138"/>
      <c r="Z391" s="138"/>
      <c r="AA391" s="140"/>
      <c r="AB391" s="872"/>
    </row>
    <row r="392" spans="1:28" x14ac:dyDescent="0.25">
      <c r="A392" s="197">
        <f>+A390+1</f>
        <v>58</v>
      </c>
      <c r="B392" s="933" t="s">
        <v>282</v>
      </c>
      <c r="C392" s="1040" t="str">
        <f>IF(AA392&gt;=450000,"LPN",IF(AND(AA392&gt;190000,AA392&lt;470000),"LP",IF(AND(AA392&gt;=56000,AA392&lt;=190000),"3C","2C ")))</f>
        <v xml:space="preserve">2C </v>
      </c>
      <c r="D392" s="1090" t="s">
        <v>192</v>
      </c>
      <c r="E392" s="933" t="s">
        <v>252</v>
      </c>
      <c r="F392" s="933" t="s">
        <v>250</v>
      </c>
      <c r="G392" s="16" t="s">
        <v>44</v>
      </c>
      <c r="H392" s="16" t="s">
        <v>44</v>
      </c>
      <c r="I392" s="16" t="s">
        <v>44</v>
      </c>
      <c r="J392" s="16" t="s">
        <v>44</v>
      </c>
      <c r="K392" s="16">
        <f>SUM(L392-8)</f>
        <v>42123</v>
      </c>
      <c r="L392" s="16">
        <f>SUM(M392*1)</f>
        <v>42131</v>
      </c>
      <c r="M392" s="16">
        <f>SUM(N392*1)</f>
        <v>42131</v>
      </c>
      <c r="N392" s="16">
        <f>SUM(O392-1)</f>
        <v>42131</v>
      </c>
      <c r="O392" s="16">
        <f>SUM(U392-3)</f>
        <v>42132</v>
      </c>
      <c r="P392" s="135">
        <f>SUM(U392*1)</f>
        <v>42135</v>
      </c>
      <c r="Q392" s="135" t="s">
        <v>44</v>
      </c>
      <c r="R392" s="135" t="s">
        <v>44</v>
      </c>
      <c r="S392" s="135" t="s">
        <v>44</v>
      </c>
      <c r="T392" s="135" t="s">
        <v>44</v>
      </c>
      <c r="U392" s="135">
        <f>SUM(V392-4)</f>
        <v>42135</v>
      </c>
      <c r="V392" s="135">
        <f>SUM(W392-4)</f>
        <v>42139</v>
      </c>
      <c r="W392" s="135">
        <f>SUM(X392-3)</f>
        <v>42143</v>
      </c>
      <c r="X392" s="136">
        <v>42146</v>
      </c>
      <c r="Y392" s="138"/>
      <c r="Z392" s="138"/>
      <c r="AA392" s="140">
        <v>200</v>
      </c>
      <c r="AB392" s="872"/>
    </row>
    <row r="393" spans="1:28" x14ac:dyDescent="0.25">
      <c r="A393" s="129"/>
      <c r="B393" s="934"/>
      <c r="C393" s="1041"/>
      <c r="D393" s="1091"/>
      <c r="E393" s="934"/>
      <c r="F393" s="934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1"/>
      <c r="S393" s="11"/>
      <c r="T393" s="11"/>
      <c r="U393" s="11"/>
      <c r="V393" s="11"/>
      <c r="W393" s="11"/>
      <c r="X393" s="11"/>
      <c r="Y393" s="138"/>
      <c r="Z393" s="138"/>
      <c r="AA393" s="140"/>
      <c r="AB393" s="872"/>
    </row>
    <row r="394" spans="1:28" x14ac:dyDescent="0.25">
      <c r="A394" s="197">
        <f>+A392+1</f>
        <v>59</v>
      </c>
      <c r="B394" s="933" t="s">
        <v>283</v>
      </c>
      <c r="C394" s="1040" t="str">
        <f>IF(AA394&gt;=450000,"LPN",IF(AND(AA394&gt;190000,AA394&lt;470000),"LP",IF(AND(AA394&gt;=56000,AA394&lt;=190000),"3C","2C ")))</f>
        <v xml:space="preserve">2C </v>
      </c>
      <c r="D394" s="1090" t="s">
        <v>192</v>
      </c>
      <c r="E394" s="933" t="s">
        <v>252</v>
      </c>
      <c r="F394" s="933" t="s">
        <v>269</v>
      </c>
      <c r="G394" s="16" t="s">
        <v>44</v>
      </c>
      <c r="H394" s="16" t="s">
        <v>44</v>
      </c>
      <c r="I394" s="16" t="s">
        <v>44</v>
      </c>
      <c r="J394" s="16" t="s">
        <v>44</v>
      </c>
      <c r="K394" s="16">
        <f>SUM(L394-8)</f>
        <v>42130</v>
      </c>
      <c r="L394" s="16">
        <f>SUM(M394*1)</f>
        <v>42138</v>
      </c>
      <c r="M394" s="16">
        <f>SUM(N394*1)</f>
        <v>42138</v>
      </c>
      <c r="N394" s="16">
        <f>SUM(O394-1)</f>
        <v>42138</v>
      </c>
      <c r="O394" s="16">
        <f>SUM(U394-3)</f>
        <v>42139</v>
      </c>
      <c r="P394" s="135">
        <f>SUM(U394*1)</f>
        <v>42142</v>
      </c>
      <c r="Q394" s="135" t="s">
        <v>44</v>
      </c>
      <c r="R394" s="135" t="s">
        <v>44</v>
      </c>
      <c r="S394" s="135" t="s">
        <v>44</v>
      </c>
      <c r="T394" s="135" t="s">
        <v>44</v>
      </c>
      <c r="U394" s="135">
        <f>SUM(V394-4)</f>
        <v>42142</v>
      </c>
      <c r="V394" s="135">
        <f>SUM(W394-4)</f>
        <v>42146</v>
      </c>
      <c r="W394" s="135">
        <f>SUM(X394-3)</f>
        <v>42150</v>
      </c>
      <c r="X394" s="136">
        <v>42153</v>
      </c>
      <c r="Y394" s="138"/>
      <c r="Z394" s="138"/>
      <c r="AA394" s="140">
        <v>288</v>
      </c>
      <c r="AB394" s="872"/>
    </row>
    <row r="395" spans="1:28" x14ac:dyDescent="0.25">
      <c r="A395" s="129"/>
      <c r="B395" s="934"/>
      <c r="C395" s="1041"/>
      <c r="D395" s="1091"/>
      <c r="E395" s="934"/>
      <c r="F395" s="934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1"/>
      <c r="S395" s="11"/>
      <c r="T395" s="11"/>
      <c r="U395" s="11"/>
      <c r="V395" s="11"/>
      <c r="W395" s="11"/>
      <c r="X395" s="11"/>
      <c r="Y395" s="138"/>
      <c r="Z395" s="138"/>
      <c r="AA395" s="140"/>
      <c r="AB395" s="872"/>
    </row>
    <row r="396" spans="1:28" x14ac:dyDescent="0.25">
      <c r="A396" s="197">
        <f>+A394+1</f>
        <v>60</v>
      </c>
      <c r="B396" s="933" t="s">
        <v>284</v>
      </c>
      <c r="C396" s="1040" t="str">
        <f>IF(AA396&gt;=450000,"LPN",IF(AND(AA396&gt;190000,AA396&lt;470000),"LP",IF(AND(AA396&gt;=56000,AA396&lt;=190000),"3C","2C ")))</f>
        <v xml:space="preserve">2C </v>
      </c>
      <c r="D396" s="1090" t="s">
        <v>192</v>
      </c>
      <c r="E396" s="933" t="s">
        <v>252</v>
      </c>
      <c r="F396" s="933" t="s">
        <v>269</v>
      </c>
      <c r="G396" s="16" t="s">
        <v>44</v>
      </c>
      <c r="H396" s="16" t="s">
        <v>44</v>
      </c>
      <c r="I396" s="16" t="s">
        <v>44</v>
      </c>
      <c r="J396" s="16" t="s">
        <v>44</v>
      </c>
      <c r="K396" s="16">
        <f>SUM(L396-8)</f>
        <v>42130</v>
      </c>
      <c r="L396" s="16">
        <f>SUM(M396*1)</f>
        <v>42138</v>
      </c>
      <c r="M396" s="16">
        <f>SUM(N396*1)</f>
        <v>42138</v>
      </c>
      <c r="N396" s="16">
        <f>SUM(O396-1)</f>
        <v>42138</v>
      </c>
      <c r="O396" s="16">
        <f>SUM(U396-3)</f>
        <v>42139</v>
      </c>
      <c r="P396" s="135">
        <f>SUM(U396*1)</f>
        <v>42142</v>
      </c>
      <c r="Q396" s="135" t="s">
        <v>44</v>
      </c>
      <c r="R396" s="135" t="s">
        <v>44</v>
      </c>
      <c r="S396" s="135" t="s">
        <v>44</v>
      </c>
      <c r="T396" s="135" t="s">
        <v>44</v>
      </c>
      <c r="U396" s="135">
        <f>SUM(V396-4)</f>
        <v>42142</v>
      </c>
      <c r="V396" s="135">
        <f>SUM(W396-4)</f>
        <v>42146</v>
      </c>
      <c r="W396" s="135">
        <f>SUM(X396-3)</f>
        <v>42150</v>
      </c>
      <c r="X396" s="136">
        <v>42153</v>
      </c>
      <c r="Y396" s="138"/>
      <c r="Z396" s="138"/>
      <c r="AA396" s="140">
        <v>480</v>
      </c>
      <c r="AB396" s="872"/>
    </row>
    <row r="397" spans="1:28" x14ac:dyDescent="0.25">
      <c r="A397" s="129"/>
      <c r="B397" s="934"/>
      <c r="C397" s="1041"/>
      <c r="D397" s="1091"/>
      <c r="E397" s="934"/>
      <c r="F397" s="934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1"/>
      <c r="S397" s="11"/>
      <c r="T397" s="11"/>
      <c r="U397" s="11"/>
      <c r="V397" s="11"/>
      <c r="W397" s="11"/>
      <c r="X397" s="11"/>
      <c r="Y397" s="138"/>
      <c r="Z397" s="138"/>
      <c r="AA397" s="140"/>
      <c r="AB397" s="872"/>
    </row>
    <row r="398" spans="1:28" x14ac:dyDescent="0.25">
      <c r="A398" s="197">
        <f>+A396+1</f>
        <v>61</v>
      </c>
      <c r="B398" s="933" t="s">
        <v>285</v>
      </c>
      <c r="C398" s="1040" t="str">
        <f>IF(AA398&gt;=450000,"LPN",IF(AND(AA398&gt;190000,AA398&lt;470000),"LP",IF(AND(AA398&gt;=56000,AA398&lt;=190000),"3C","2C ")))</f>
        <v xml:space="preserve">2C </v>
      </c>
      <c r="D398" s="1090" t="s">
        <v>192</v>
      </c>
      <c r="E398" s="933" t="s">
        <v>252</v>
      </c>
      <c r="F398" s="933" t="s">
        <v>269</v>
      </c>
      <c r="G398" s="16" t="s">
        <v>44</v>
      </c>
      <c r="H398" s="16" t="s">
        <v>44</v>
      </c>
      <c r="I398" s="16" t="s">
        <v>44</v>
      </c>
      <c r="J398" s="16" t="s">
        <v>44</v>
      </c>
      <c r="K398" s="16">
        <f>SUM(L398-8)</f>
        <v>42130</v>
      </c>
      <c r="L398" s="16">
        <f>SUM(M398*1)</f>
        <v>42138</v>
      </c>
      <c r="M398" s="16">
        <f>SUM(N398*1)</f>
        <v>42138</v>
      </c>
      <c r="N398" s="16">
        <f>SUM(O398-1)</f>
        <v>42138</v>
      </c>
      <c r="O398" s="16">
        <f>SUM(U398-3)</f>
        <v>42139</v>
      </c>
      <c r="P398" s="135">
        <f>SUM(U398*1)</f>
        <v>42142</v>
      </c>
      <c r="Q398" s="135" t="s">
        <v>44</v>
      </c>
      <c r="R398" s="135" t="s">
        <v>44</v>
      </c>
      <c r="S398" s="135" t="s">
        <v>44</v>
      </c>
      <c r="T398" s="135" t="s">
        <v>44</v>
      </c>
      <c r="U398" s="135">
        <f>SUM(V398-4)</f>
        <v>42142</v>
      </c>
      <c r="V398" s="135">
        <f>SUM(W398-4)</f>
        <v>42146</v>
      </c>
      <c r="W398" s="135">
        <f>SUM(X398-3)</f>
        <v>42150</v>
      </c>
      <c r="X398" s="136">
        <v>42153</v>
      </c>
      <c r="Y398" s="138"/>
      <c r="Z398" s="138"/>
      <c r="AA398" s="140">
        <v>210</v>
      </c>
      <c r="AB398" s="872"/>
    </row>
    <row r="399" spans="1:28" x14ac:dyDescent="0.25">
      <c r="A399" s="129"/>
      <c r="B399" s="934"/>
      <c r="C399" s="1041"/>
      <c r="D399" s="1091"/>
      <c r="E399" s="934"/>
      <c r="F399" s="934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1"/>
      <c r="S399" s="11"/>
      <c r="T399" s="11"/>
      <c r="U399" s="11"/>
      <c r="V399" s="11"/>
      <c r="W399" s="11"/>
      <c r="X399" s="11"/>
      <c r="Y399" s="138"/>
      <c r="Z399" s="138"/>
      <c r="AA399" s="140"/>
      <c r="AB399" s="872"/>
    </row>
    <row r="400" spans="1:28" x14ac:dyDescent="0.25">
      <c r="A400" s="197">
        <f>+A398+1</f>
        <v>62</v>
      </c>
      <c r="B400" s="933" t="s">
        <v>286</v>
      </c>
      <c r="C400" s="1040" t="str">
        <f>IF(AA400&gt;=450000,"LPN",IF(AND(AA400&gt;190000,AA400&lt;470000),"LP",IF(AND(AA400&gt;=56000,AA400&lt;=190000),"3C","2C ")))</f>
        <v xml:space="preserve">2C </v>
      </c>
      <c r="D400" s="1090" t="s">
        <v>192</v>
      </c>
      <c r="E400" s="933" t="s">
        <v>252</v>
      </c>
      <c r="F400" s="933" t="s">
        <v>269</v>
      </c>
      <c r="G400" s="16" t="s">
        <v>44</v>
      </c>
      <c r="H400" s="16" t="s">
        <v>44</v>
      </c>
      <c r="I400" s="16" t="s">
        <v>44</v>
      </c>
      <c r="J400" s="16" t="s">
        <v>44</v>
      </c>
      <c r="K400" s="16">
        <f>SUM(L400-8)</f>
        <v>42130</v>
      </c>
      <c r="L400" s="16">
        <f>SUM(M400*1)</f>
        <v>42138</v>
      </c>
      <c r="M400" s="16">
        <f>SUM(N400*1)</f>
        <v>42138</v>
      </c>
      <c r="N400" s="16">
        <f>SUM(O400-1)</f>
        <v>42138</v>
      </c>
      <c r="O400" s="16">
        <f>SUM(U400-3)</f>
        <v>42139</v>
      </c>
      <c r="P400" s="135">
        <f>SUM(U400*1)</f>
        <v>42142</v>
      </c>
      <c r="Q400" s="135" t="s">
        <v>44</v>
      </c>
      <c r="R400" s="135" t="s">
        <v>44</v>
      </c>
      <c r="S400" s="135" t="s">
        <v>44</v>
      </c>
      <c r="T400" s="135" t="s">
        <v>44</v>
      </c>
      <c r="U400" s="135">
        <f>SUM(V400-4)</f>
        <v>42142</v>
      </c>
      <c r="V400" s="135">
        <f>SUM(W400-4)</f>
        <v>42146</v>
      </c>
      <c r="W400" s="135">
        <f>SUM(X400-3)</f>
        <v>42150</v>
      </c>
      <c r="X400" s="136">
        <v>42153</v>
      </c>
      <c r="Y400" s="138"/>
      <c r="Z400" s="138"/>
      <c r="AA400" s="140">
        <v>540</v>
      </c>
      <c r="AB400" s="872"/>
    </row>
    <row r="401" spans="1:28" x14ac:dyDescent="0.25">
      <c r="A401" s="129"/>
      <c r="B401" s="934"/>
      <c r="C401" s="1041"/>
      <c r="D401" s="1091"/>
      <c r="E401" s="934"/>
      <c r="F401" s="934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1"/>
      <c r="S401" s="11"/>
      <c r="T401" s="11"/>
      <c r="U401" s="11"/>
      <c r="V401" s="11"/>
      <c r="W401" s="11"/>
      <c r="X401" s="11"/>
      <c r="Y401" s="138"/>
      <c r="Z401" s="138"/>
      <c r="AA401" s="140"/>
      <c r="AB401" s="872"/>
    </row>
    <row r="402" spans="1:28" x14ac:dyDescent="0.25">
      <c r="A402" s="134">
        <f>+A400+1</f>
        <v>63</v>
      </c>
      <c r="B402" s="933" t="s">
        <v>287</v>
      </c>
      <c r="C402" s="1040" t="str">
        <f>IF(AA402&gt;=450000,"LPN",IF(AND(AA402&gt;190000,AA402&lt;470000),"LP",IF(AND(AA402&gt;=56000,AA402&lt;=190000),"3C","2C ")))</f>
        <v xml:space="preserve">2C </v>
      </c>
      <c r="D402" s="1090" t="s">
        <v>192</v>
      </c>
      <c r="E402" s="933" t="s">
        <v>252</v>
      </c>
      <c r="F402" s="933" t="s">
        <v>269</v>
      </c>
      <c r="G402" s="16" t="s">
        <v>44</v>
      </c>
      <c r="H402" s="16" t="s">
        <v>44</v>
      </c>
      <c r="I402" s="16" t="s">
        <v>44</v>
      </c>
      <c r="J402" s="16" t="s">
        <v>44</v>
      </c>
      <c r="K402" s="16">
        <f>SUM(L402-8)</f>
        <v>42130</v>
      </c>
      <c r="L402" s="16">
        <f>SUM(M402*1)</f>
        <v>42138</v>
      </c>
      <c r="M402" s="16">
        <f>SUM(N402*1)</f>
        <v>42138</v>
      </c>
      <c r="N402" s="16">
        <f>SUM(O402-1)</f>
        <v>42138</v>
      </c>
      <c r="O402" s="16">
        <f>SUM(U402-3)</f>
        <v>42139</v>
      </c>
      <c r="P402" s="135">
        <f>SUM(U402*1)</f>
        <v>42142</v>
      </c>
      <c r="Q402" s="135" t="s">
        <v>44</v>
      </c>
      <c r="R402" s="135" t="s">
        <v>44</v>
      </c>
      <c r="S402" s="135" t="s">
        <v>44</v>
      </c>
      <c r="T402" s="135" t="s">
        <v>44</v>
      </c>
      <c r="U402" s="135">
        <f>SUM(V402-4)</f>
        <v>42142</v>
      </c>
      <c r="V402" s="135">
        <f>SUM(W402-4)</f>
        <v>42146</v>
      </c>
      <c r="W402" s="135">
        <f>SUM(X402-3)</f>
        <v>42150</v>
      </c>
      <c r="X402" s="136">
        <v>42153</v>
      </c>
      <c r="Y402" s="138"/>
      <c r="Z402" s="138"/>
      <c r="AA402" s="140">
        <v>150</v>
      </c>
      <c r="AB402" s="872"/>
    </row>
    <row r="403" spans="1:28" x14ac:dyDescent="0.25">
      <c r="A403" s="129"/>
      <c r="B403" s="934"/>
      <c r="C403" s="1041"/>
      <c r="D403" s="1091"/>
      <c r="E403" s="934"/>
      <c r="F403" s="934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1"/>
      <c r="S403" s="11"/>
      <c r="T403" s="11"/>
      <c r="U403" s="11"/>
      <c r="V403" s="11"/>
      <c r="W403" s="11"/>
      <c r="X403" s="11"/>
      <c r="Y403" s="138"/>
      <c r="Z403" s="138"/>
      <c r="AA403" s="199"/>
      <c r="AB403" s="872"/>
    </row>
    <row r="404" spans="1:28" x14ac:dyDescent="0.25">
      <c r="A404" s="151"/>
      <c r="B404" s="981" t="s">
        <v>173</v>
      </c>
      <c r="C404" s="944" t="s">
        <v>35</v>
      </c>
      <c r="D404" s="944"/>
      <c r="E404" s="944"/>
      <c r="F404" s="944"/>
      <c r="G404" s="944"/>
      <c r="H404" s="944"/>
      <c r="I404" s="944"/>
      <c r="J404" s="944"/>
      <c r="K404" s="944"/>
      <c r="L404" s="944"/>
      <c r="M404" s="944"/>
      <c r="N404" s="944"/>
      <c r="O404" s="944"/>
      <c r="P404" s="944"/>
      <c r="Q404" s="944"/>
      <c r="R404" s="944"/>
      <c r="S404" s="944"/>
      <c r="T404" s="944"/>
      <c r="U404" s="944"/>
      <c r="V404" s="944"/>
      <c r="W404" s="944"/>
      <c r="X404" s="944"/>
      <c r="Y404" s="944"/>
      <c r="Z404" s="944"/>
      <c r="AA404" s="152"/>
      <c r="AB404" s="874"/>
    </row>
    <row r="405" spans="1:28" ht="16.5" thickBot="1" x14ac:dyDescent="0.3">
      <c r="A405" s="153"/>
      <c r="B405" s="1097"/>
      <c r="C405" s="1098" t="s">
        <v>36</v>
      </c>
      <c r="D405" s="1098"/>
      <c r="E405" s="1098"/>
      <c r="F405" s="1099"/>
      <c r="G405" s="1099"/>
      <c r="H405" s="1099"/>
      <c r="I405" s="1099"/>
      <c r="J405" s="1099"/>
      <c r="K405" s="1099"/>
      <c r="L405" s="1099"/>
      <c r="M405" s="1099"/>
      <c r="N405" s="1099"/>
      <c r="O405" s="1099"/>
      <c r="P405" s="1099"/>
      <c r="Q405" s="1099"/>
      <c r="R405" s="1099"/>
      <c r="S405" s="1099"/>
      <c r="T405" s="1099"/>
      <c r="U405" s="1099"/>
      <c r="V405" s="1099"/>
      <c r="W405" s="1099"/>
      <c r="X405" s="1099"/>
      <c r="Y405" s="1099"/>
      <c r="Z405" s="1099"/>
      <c r="AA405" s="154">
        <f>SUM(AA375)</f>
        <v>0</v>
      </c>
      <c r="AB405" s="875">
        <f>SUM(AB375)</f>
        <v>0</v>
      </c>
    </row>
    <row r="406" spans="1:28" ht="15.75" thickTop="1" x14ac:dyDescent="0.25">
      <c r="A406" s="155"/>
      <c r="B406" s="156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</row>
    <row r="407" spans="1:28" ht="31.5" x14ac:dyDescent="0.25">
      <c r="A407" s="155"/>
      <c r="B407" s="165" t="s">
        <v>174</v>
      </c>
      <c r="C407" s="166"/>
      <c r="D407" s="167" t="s">
        <v>177</v>
      </c>
      <c r="E407" s="167"/>
      <c r="F407" s="169"/>
      <c r="G407" s="170" t="s">
        <v>175</v>
      </c>
      <c r="H407" s="953"/>
      <c r="I407" s="954"/>
      <c r="J407" s="171"/>
      <c r="K407" s="171"/>
      <c r="L407" s="172" t="s">
        <v>176</v>
      </c>
      <c r="M407" s="173"/>
      <c r="N407" s="167" t="s">
        <v>177</v>
      </c>
      <c r="O407" s="169"/>
      <c r="P407" s="174" t="s">
        <v>178</v>
      </c>
      <c r="Q407" s="166"/>
      <c r="R407" s="175"/>
      <c r="S407" s="176"/>
      <c r="T407" s="177" t="s">
        <v>179</v>
      </c>
      <c r="U407" s="173"/>
      <c r="V407" s="173"/>
      <c r="W407" s="178" t="s">
        <v>177</v>
      </c>
      <c r="X407" s="176"/>
      <c r="Y407" s="955" t="s">
        <v>180</v>
      </c>
      <c r="Z407" s="956"/>
      <c r="AA407" s="953"/>
      <c r="AB407" s="954"/>
    </row>
    <row r="408" spans="1:28" ht="47.25" x14ac:dyDescent="0.25">
      <c r="A408" s="155"/>
      <c r="B408" s="179" t="s">
        <v>181</v>
      </c>
      <c r="C408" s="180"/>
      <c r="D408" s="181" t="s">
        <v>177</v>
      </c>
      <c r="E408" s="181"/>
      <c r="F408" s="169"/>
      <c r="G408" s="170" t="s">
        <v>182</v>
      </c>
      <c r="H408" s="953"/>
      <c r="I408" s="954"/>
      <c r="J408" s="171"/>
      <c r="K408" s="171"/>
      <c r="L408" s="183" t="s">
        <v>183</v>
      </c>
      <c r="M408" s="184"/>
      <c r="N408" s="181" t="s">
        <v>177</v>
      </c>
      <c r="O408" s="169"/>
      <c r="P408" s="185" t="s">
        <v>184</v>
      </c>
      <c r="Q408" s="180"/>
      <c r="R408" s="186"/>
      <c r="S408" s="176"/>
      <c r="T408" s="187" t="s">
        <v>185</v>
      </c>
      <c r="U408" s="188"/>
      <c r="V408" s="184"/>
      <c r="W408" s="189" t="s">
        <v>177</v>
      </c>
      <c r="X408" s="176"/>
      <c r="Y408" s="955" t="s">
        <v>186</v>
      </c>
      <c r="Z408" s="956"/>
      <c r="AA408" s="953"/>
      <c r="AB408" s="954"/>
    </row>
    <row r="409" spans="1:28" x14ac:dyDescent="0.25">
      <c r="A409" s="155"/>
      <c r="B409" s="119"/>
      <c r="C409" s="119"/>
      <c r="D409" s="119"/>
      <c r="E409" s="119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</row>
    <row r="410" spans="1:28" x14ac:dyDescent="0.25">
      <c r="A410" s="155"/>
      <c r="B410" s="119"/>
      <c r="C410" s="119"/>
      <c r="D410" s="922" t="s">
        <v>189</v>
      </c>
      <c r="E410" s="923"/>
      <c r="F410" s="923"/>
      <c r="G410" s="923"/>
      <c r="H410" s="923"/>
      <c r="I410" s="923"/>
      <c r="J410" s="923"/>
      <c r="K410" s="923"/>
      <c r="L410" s="923"/>
      <c r="M410" s="923"/>
      <c r="N410" s="923"/>
      <c r="O410" s="923"/>
      <c r="P410" s="923"/>
      <c r="Q410" s="923"/>
      <c r="R410" s="923"/>
      <c r="S410" s="923"/>
      <c r="T410" s="923"/>
      <c r="U410" s="923"/>
      <c r="V410" s="923"/>
      <c r="W410" s="924"/>
    </row>
    <row r="411" spans="1:28" x14ac:dyDescent="0.25">
      <c r="B411" s="119"/>
      <c r="C411" s="119"/>
      <c r="D411" s="925"/>
      <c r="E411" s="926"/>
      <c r="F411" s="926"/>
      <c r="G411" s="926"/>
      <c r="H411" s="926"/>
      <c r="I411" s="926"/>
      <c r="J411" s="926"/>
      <c r="K411" s="926"/>
      <c r="L411" s="926"/>
      <c r="M411" s="926"/>
      <c r="N411" s="926"/>
      <c r="O411" s="926"/>
      <c r="P411" s="926"/>
      <c r="Q411" s="926"/>
      <c r="R411" s="926"/>
      <c r="S411" s="926"/>
      <c r="T411" s="926"/>
      <c r="U411" s="926"/>
      <c r="V411" s="926"/>
      <c r="W411" s="927"/>
    </row>
    <row r="412" spans="1:28" x14ac:dyDescent="0.25">
      <c r="D412" s="19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92"/>
      <c r="R412" s="162"/>
      <c r="S412" s="192"/>
      <c r="T412" s="192"/>
      <c r="U412" s="192"/>
      <c r="V412" s="192"/>
      <c r="W412" s="193"/>
    </row>
    <row r="413" spans="1:28" ht="15.75" x14ac:dyDescent="0.25">
      <c r="D413" s="1100" t="s">
        <v>216</v>
      </c>
      <c r="E413" s="1101"/>
      <c r="F413" s="1101"/>
      <c r="G413" s="1101"/>
      <c r="H413" s="1101"/>
      <c r="I413" s="1101"/>
      <c r="J413" s="1101"/>
      <c r="K413" s="1101"/>
      <c r="L413" s="1101"/>
      <c r="M413" s="1101"/>
      <c r="N413" s="1101"/>
      <c r="O413" s="1101"/>
      <c r="P413" s="1101"/>
      <c r="Q413" s="1101"/>
      <c r="R413" s="1101"/>
      <c r="S413" s="1101"/>
      <c r="T413" s="1101"/>
      <c r="U413" s="1101"/>
      <c r="V413" s="1101"/>
      <c r="W413" s="1102"/>
    </row>
    <row r="414" spans="1:28" ht="15.75" x14ac:dyDescent="0.25">
      <c r="D414" s="1100" t="s">
        <v>217</v>
      </c>
      <c r="E414" s="1101"/>
      <c r="F414" s="1101"/>
      <c r="G414" s="1101"/>
      <c r="H414" s="1101"/>
      <c r="I414" s="1101"/>
      <c r="J414" s="1101"/>
      <c r="K414" s="1101"/>
      <c r="L414" s="1101"/>
      <c r="M414" s="1101"/>
      <c r="N414" s="1101"/>
      <c r="O414" s="1101"/>
      <c r="P414" s="1101"/>
      <c r="Q414" s="1101"/>
      <c r="R414" s="1101"/>
      <c r="S414" s="1101"/>
      <c r="T414" s="1101"/>
      <c r="U414" s="1101"/>
      <c r="V414" s="1101"/>
      <c r="W414" s="1102"/>
      <c r="X414" s="190"/>
      <c r="Y414" s="190"/>
      <c r="Z414" s="190"/>
      <c r="AA414" s="190"/>
    </row>
    <row r="415" spans="1:28" ht="15.75" x14ac:dyDescent="0.25">
      <c r="D415" s="198"/>
      <c r="E415" s="198"/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198"/>
      <c r="X415" s="190"/>
      <c r="Y415" s="190"/>
      <c r="Z415" s="190"/>
      <c r="AA415" s="190"/>
    </row>
    <row r="416" spans="1:28" ht="15.75" x14ac:dyDescent="0.25">
      <c r="D416" s="198"/>
      <c r="E416" s="198"/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98"/>
      <c r="X416" s="190"/>
      <c r="Y416" s="190"/>
      <c r="Z416" s="190"/>
      <c r="AA416" s="190"/>
    </row>
    <row r="417" spans="1:28" ht="15.75" x14ac:dyDescent="0.25">
      <c r="D417" s="198"/>
      <c r="E417" s="198"/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198"/>
      <c r="X417" s="190"/>
      <c r="Y417" s="190"/>
      <c r="Z417" s="190"/>
      <c r="AA417" s="190"/>
    </row>
    <row r="418" spans="1:28" ht="15.75" x14ac:dyDescent="0.25">
      <c r="D418" s="198"/>
      <c r="E418" s="198"/>
      <c r="F418" s="198"/>
      <c r="G418" s="198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8"/>
      <c r="U418" s="198"/>
      <c r="V418" s="198"/>
      <c r="W418" s="198"/>
      <c r="X418" s="190"/>
      <c r="Y418" s="190"/>
      <c r="Z418" s="190"/>
      <c r="AA418" s="190"/>
    </row>
    <row r="419" spans="1:28" ht="15.75" x14ac:dyDescent="0.25">
      <c r="D419" s="198"/>
      <c r="E419" s="198"/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8"/>
      <c r="U419" s="198"/>
      <c r="V419" s="198"/>
      <c r="W419" s="198"/>
      <c r="X419" s="190"/>
      <c r="Y419" s="190"/>
      <c r="Z419" s="190"/>
      <c r="AA419" s="190"/>
    </row>
    <row r="420" spans="1:28" ht="15.75" x14ac:dyDescent="0.25">
      <c r="D420" s="198"/>
      <c r="E420" s="198"/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98"/>
      <c r="X420" s="190"/>
      <c r="Y420" s="190"/>
      <c r="Z420" s="190"/>
      <c r="AA420" s="190"/>
    </row>
    <row r="421" spans="1:28" ht="15.75" x14ac:dyDescent="0.25">
      <c r="A421" s="119"/>
      <c r="B421" s="985" t="s">
        <v>0</v>
      </c>
      <c r="C421" s="985"/>
      <c r="D421" s="985"/>
      <c r="E421" s="985"/>
      <c r="F421" s="985"/>
      <c r="G421" s="985"/>
      <c r="H421" s="985"/>
      <c r="I421" s="985"/>
      <c r="J421" s="985"/>
      <c r="K421" s="985"/>
      <c r="L421" s="985"/>
      <c r="M421" s="985"/>
      <c r="N421" s="985"/>
      <c r="O421" s="985"/>
      <c r="P421" s="985"/>
      <c r="Q421" s="985"/>
      <c r="R421" s="985"/>
      <c r="S421" s="985"/>
      <c r="T421" s="985"/>
      <c r="U421" s="985"/>
      <c r="V421" s="985"/>
      <c r="W421" s="985"/>
      <c r="X421" s="985"/>
      <c r="Y421" s="985"/>
      <c r="Z421" s="985"/>
      <c r="AA421" s="985"/>
      <c r="AB421" s="985"/>
    </row>
    <row r="422" spans="1:28" ht="15.75" x14ac:dyDescent="0.25">
      <c r="B422" s="985" t="s">
        <v>1</v>
      </c>
      <c r="C422" s="985"/>
      <c r="D422" s="985"/>
      <c r="E422" s="985"/>
      <c r="F422" s="985"/>
      <c r="G422" s="985"/>
      <c r="H422" s="985"/>
      <c r="I422" s="985"/>
      <c r="J422" s="985"/>
      <c r="K422" s="985"/>
      <c r="L422" s="985"/>
      <c r="M422" s="985"/>
      <c r="N422" s="985"/>
      <c r="O422" s="985"/>
      <c r="P422" s="985"/>
      <c r="Q422" s="985"/>
      <c r="R422" s="985"/>
      <c r="S422" s="985"/>
      <c r="T422" s="985"/>
      <c r="U422" s="985"/>
      <c r="V422" s="985"/>
      <c r="W422" s="985"/>
      <c r="X422" s="985"/>
      <c r="Y422" s="985"/>
      <c r="Z422" s="985"/>
      <c r="AA422" s="985"/>
      <c r="AB422" s="985"/>
    </row>
    <row r="423" spans="1:28" ht="15.75" x14ac:dyDescent="0.25">
      <c r="B423" s="985" t="s">
        <v>189</v>
      </c>
      <c r="C423" s="985"/>
      <c r="D423" s="985"/>
      <c r="E423" s="985"/>
      <c r="F423" s="985"/>
      <c r="G423" s="985"/>
      <c r="H423" s="985"/>
      <c r="I423" s="985"/>
      <c r="J423" s="985"/>
      <c r="K423" s="985"/>
      <c r="L423" s="985"/>
      <c r="M423" s="985"/>
      <c r="N423" s="985"/>
      <c r="O423" s="985"/>
      <c r="P423" s="985"/>
      <c r="Q423" s="985"/>
      <c r="R423" s="985"/>
      <c r="S423" s="985"/>
      <c r="T423" s="985"/>
      <c r="U423" s="985"/>
      <c r="V423" s="985"/>
      <c r="W423" s="985"/>
      <c r="X423" s="985"/>
      <c r="Y423" s="985"/>
      <c r="Z423" s="985"/>
      <c r="AA423" s="985"/>
      <c r="AB423" s="985"/>
    </row>
    <row r="424" spans="1:28" ht="18" x14ac:dyDescent="0.25">
      <c r="B424" s="1048" t="s">
        <v>190</v>
      </c>
      <c r="C424" s="1048"/>
      <c r="D424" s="1048"/>
      <c r="E424" s="1048"/>
      <c r="F424" s="1048"/>
      <c r="G424" s="1048"/>
      <c r="H424" s="1048"/>
      <c r="I424" s="1048"/>
      <c r="J424" s="1048"/>
      <c r="K424" s="1048"/>
      <c r="L424" s="1048"/>
      <c r="M424" s="1048"/>
      <c r="N424" s="1048"/>
      <c r="O424" s="1048"/>
      <c r="P424" s="1048"/>
      <c r="Q424" s="1048"/>
      <c r="R424" s="1048"/>
      <c r="S424" s="1048"/>
      <c r="T424" s="1048"/>
      <c r="U424" s="1048"/>
      <c r="V424" s="1048"/>
      <c r="W424" s="1048"/>
      <c r="X424" s="1048"/>
      <c r="Y424" s="1048"/>
      <c r="Z424" s="1048"/>
      <c r="AA424" s="1048"/>
      <c r="AB424" s="1048"/>
    </row>
    <row r="425" spans="1:28" ht="15.75" thickBot="1" x14ac:dyDescent="0.3">
      <c r="B425" s="119"/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  <c r="P425" s="119"/>
      <c r="R425" s="121"/>
      <c r="S425" s="121"/>
      <c r="T425" s="121"/>
      <c r="U425" s="121"/>
      <c r="V425" s="121"/>
    </row>
    <row r="426" spans="1:28" ht="15.75" thickTop="1" x14ac:dyDescent="0.25">
      <c r="A426" s="1061" t="s">
        <v>3</v>
      </c>
      <c r="B426" s="1062"/>
      <c r="C426" s="1062"/>
      <c r="D426" s="1062"/>
      <c r="E426" s="1062"/>
      <c r="F426" s="1063"/>
      <c r="G426" s="1070" t="s">
        <v>4</v>
      </c>
      <c r="H426" s="1070"/>
      <c r="I426" s="1070"/>
      <c r="J426" s="1070"/>
      <c r="K426" s="1070"/>
      <c r="L426" s="1070"/>
      <c r="M426" s="1070"/>
      <c r="N426" s="1070"/>
      <c r="O426" s="1070"/>
      <c r="P426" s="1070"/>
      <c r="Q426" s="1070"/>
      <c r="R426" s="1070"/>
      <c r="S426" s="1070"/>
      <c r="T426" s="1070"/>
      <c r="U426" s="1070"/>
      <c r="V426" s="1070"/>
      <c r="W426" s="1070"/>
      <c r="X426" s="1070"/>
      <c r="Y426" s="1070"/>
      <c r="Z426" s="1070"/>
      <c r="AA426" s="1070"/>
      <c r="AB426" s="1071"/>
    </row>
    <row r="427" spans="1:28" x14ac:dyDescent="0.25">
      <c r="A427" s="1064"/>
      <c r="B427" s="1065"/>
      <c r="C427" s="1065"/>
      <c r="D427" s="1065"/>
      <c r="E427" s="1065"/>
      <c r="F427" s="1066"/>
      <c r="G427" s="988" t="s">
        <v>5</v>
      </c>
      <c r="H427" s="988"/>
      <c r="I427" s="988"/>
      <c r="J427" s="989"/>
      <c r="K427" s="990" t="s">
        <v>6</v>
      </c>
      <c r="L427" s="988"/>
      <c r="M427" s="988"/>
      <c r="N427" s="989"/>
      <c r="O427" s="990" t="s">
        <v>7</v>
      </c>
      <c r="P427" s="988"/>
      <c r="Q427" s="988"/>
      <c r="R427" s="988"/>
      <c r="S427" s="990" t="s">
        <v>8</v>
      </c>
      <c r="T427" s="988"/>
      <c r="U427" s="988"/>
      <c r="V427" s="989"/>
      <c r="W427" s="990" t="s">
        <v>9</v>
      </c>
      <c r="X427" s="989"/>
      <c r="Y427" s="991" t="s">
        <v>10</v>
      </c>
      <c r="Z427" s="992"/>
      <c r="AA427" s="992"/>
      <c r="AB427" s="1072"/>
    </row>
    <row r="428" spans="1:28" ht="15.75" thickBot="1" x14ac:dyDescent="0.3">
      <c r="A428" s="1067"/>
      <c r="B428" s="1068"/>
      <c r="C428" s="1068"/>
      <c r="D428" s="1068"/>
      <c r="E428" s="1068"/>
      <c r="F428" s="1069"/>
      <c r="G428" s="964" t="s">
        <v>11</v>
      </c>
      <c r="H428" s="963"/>
      <c r="I428" s="971" t="s">
        <v>12</v>
      </c>
      <c r="J428" s="972"/>
      <c r="K428" s="973" t="s">
        <v>13</v>
      </c>
      <c r="L428" s="972"/>
      <c r="M428" s="973" t="s">
        <v>14</v>
      </c>
      <c r="N428" s="972"/>
      <c r="O428" s="973" t="s">
        <v>15</v>
      </c>
      <c r="P428" s="972"/>
      <c r="Q428" s="973" t="s">
        <v>16</v>
      </c>
      <c r="R428" s="972"/>
      <c r="S428" s="973" t="s">
        <v>17</v>
      </c>
      <c r="T428" s="972"/>
      <c r="U428" s="973" t="s">
        <v>18</v>
      </c>
      <c r="V428" s="972"/>
      <c r="W428" s="973" t="s">
        <v>19</v>
      </c>
      <c r="X428" s="972"/>
      <c r="Y428" s="994"/>
      <c r="Z428" s="995"/>
      <c r="AA428" s="995"/>
      <c r="AB428" s="1073"/>
    </row>
    <row r="429" spans="1:28" ht="39" thickTop="1" x14ac:dyDescent="0.25">
      <c r="A429" s="2" t="s">
        <v>20</v>
      </c>
      <c r="B429" s="122" t="s">
        <v>21</v>
      </c>
      <c r="C429" s="4" t="s">
        <v>22</v>
      </c>
      <c r="D429" s="974" t="s">
        <v>23</v>
      </c>
      <c r="E429" s="975"/>
      <c r="F429" s="5" t="s">
        <v>24</v>
      </c>
      <c r="G429" s="6" t="s">
        <v>25</v>
      </c>
      <c r="H429" s="6" t="s">
        <v>26</v>
      </c>
      <c r="I429" s="6" t="s">
        <v>25</v>
      </c>
      <c r="J429" s="6" t="s">
        <v>26</v>
      </c>
      <c r="K429" s="6" t="s">
        <v>25</v>
      </c>
      <c r="L429" s="6" t="s">
        <v>26</v>
      </c>
      <c r="M429" s="6" t="s">
        <v>25</v>
      </c>
      <c r="N429" s="6" t="s">
        <v>26</v>
      </c>
      <c r="O429" s="6" t="s">
        <v>25</v>
      </c>
      <c r="P429" s="6" t="s">
        <v>26</v>
      </c>
      <c r="Q429" s="5" t="s">
        <v>25</v>
      </c>
      <c r="R429" s="5" t="s">
        <v>26</v>
      </c>
      <c r="S429" s="5" t="s">
        <v>25</v>
      </c>
      <c r="T429" s="5" t="s">
        <v>26</v>
      </c>
      <c r="U429" s="5" t="s">
        <v>25</v>
      </c>
      <c r="V429" s="5" t="s">
        <v>26</v>
      </c>
      <c r="W429" s="5" t="s">
        <v>25</v>
      </c>
      <c r="X429" s="5" t="s">
        <v>26</v>
      </c>
      <c r="Y429" s="4" t="s">
        <v>27</v>
      </c>
      <c r="Z429" s="4" t="s">
        <v>28</v>
      </c>
      <c r="AA429" s="5" t="s">
        <v>29</v>
      </c>
      <c r="AB429" s="855" t="s">
        <v>30</v>
      </c>
    </row>
    <row r="430" spans="1:28" x14ac:dyDescent="0.25">
      <c r="A430" s="7"/>
      <c r="B430" s="1089" t="s">
        <v>31</v>
      </c>
      <c r="C430" s="978" t="s">
        <v>32</v>
      </c>
      <c r="D430" s="974" t="s">
        <v>33</v>
      </c>
      <c r="E430" s="975"/>
      <c r="F430" s="938" t="s">
        <v>34</v>
      </c>
      <c r="G430" s="8" t="s">
        <v>35</v>
      </c>
      <c r="H430" s="8" t="s">
        <v>35</v>
      </c>
      <c r="I430" s="8" t="s">
        <v>35</v>
      </c>
      <c r="J430" s="8" t="s">
        <v>35</v>
      </c>
      <c r="K430" s="8" t="s">
        <v>35</v>
      </c>
      <c r="L430" s="8" t="s">
        <v>35</v>
      </c>
      <c r="M430" s="8" t="s">
        <v>35</v>
      </c>
      <c r="N430" s="8" t="s">
        <v>35</v>
      </c>
      <c r="O430" s="8" t="s">
        <v>35</v>
      </c>
      <c r="P430" s="8" t="s">
        <v>35</v>
      </c>
      <c r="Q430" s="8" t="s">
        <v>35</v>
      </c>
      <c r="R430" s="8" t="s">
        <v>35</v>
      </c>
      <c r="S430" s="8" t="s">
        <v>35</v>
      </c>
      <c r="T430" s="8" t="s">
        <v>35</v>
      </c>
      <c r="U430" s="8" t="s">
        <v>35</v>
      </c>
      <c r="V430" s="8" t="s">
        <v>35</v>
      </c>
      <c r="W430" s="8" t="s">
        <v>35</v>
      </c>
      <c r="X430" s="8" t="s">
        <v>35</v>
      </c>
      <c r="Y430" s="939" t="s">
        <v>36</v>
      </c>
      <c r="Z430" s="939" t="s">
        <v>36</v>
      </c>
      <c r="AA430" s="1074" t="s">
        <v>37</v>
      </c>
      <c r="AB430" s="1075" t="s">
        <v>36</v>
      </c>
    </row>
    <row r="431" spans="1:28" ht="48" x14ac:dyDescent="0.25">
      <c r="A431" s="9"/>
      <c r="B431" s="1089"/>
      <c r="C431" s="978"/>
      <c r="D431" s="4" t="s">
        <v>38</v>
      </c>
      <c r="E431" s="4" t="s">
        <v>39</v>
      </c>
      <c r="F431" s="938"/>
      <c r="G431" s="10" t="s">
        <v>36</v>
      </c>
      <c r="H431" s="10" t="s">
        <v>36</v>
      </c>
      <c r="I431" s="10" t="s">
        <v>36</v>
      </c>
      <c r="J431" s="10" t="s">
        <v>36</v>
      </c>
      <c r="K431" s="10" t="s">
        <v>36</v>
      </c>
      <c r="L431" s="10" t="s">
        <v>36</v>
      </c>
      <c r="M431" s="10" t="s">
        <v>36</v>
      </c>
      <c r="N431" s="10" t="s">
        <v>36</v>
      </c>
      <c r="O431" s="10" t="s">
        <v>36</v>
      </c>
      <c r="P431" s="10" t="s">
        <v>36</v>
      </c>
      <c r="Q431" s="10" t="s">
        <v>36</v>
      </c>
      <c r="R431" s="11" t="s">
        <v>36</v>
      </c>
      <c r="S431" s="11" t="s">
        <v>36</v>
      </c>
      <c r="T431" s="11" t="s">
        <v>36</v>
      </c>
      <c r="U431" s="11" t="s">
        <v>36</v>
      </c>
      <c r="V431" s="11" t="s">
        <v>36</v>
      </c>
      <c r="W431" s="11" t="s">
        <v>36</v>
      </c>
      <c r="X431" s="11" t="s">
        <v>36</v>
      </c>
      <c r="Y431" s="939"/>
      <c r="Z431" s="939"/>
      <c r="AA431" s="1074"/>
      <c r="AB431" s="1075"/>
    </row>
    <row r="432" spans="1:28" x14ac:dyDescent="0.25">
      <c r="A432" s="123">
        <v>64</v>
      </c>
      <c r="B432" s="933" t="s">
        <v>288</v>
      </c>
      <c r="C432" s="1040" t="str">
        <f>IF(AA432&gt;=450000,"LPN",IF(AND(AA432&gt;190000,AA432&lt;470000),"LP",IF(AND(AA432&gt;=56000,AA432&lt;=190000),"3C","2C ")))</f>
        <v xml:space="preserve">2C </v>
      </c>
      <c r="D432" s="1090" t="s">
        <v>192</v>
      </c>
      <c r="E432" s="933" t="s">
        <v>252</v>
      </c>
      <c r="F432" s="933" t="s">
        <v>269</v>
      </c>
      <c r="G432" s="16" t="s">
        <v>44</v>
      </c>
      <c r="H432" s="16" t="s">
        <v>44</v>
      </c>
      <c r="I432" s="16" t="s">
        <v>44</v>
      </c>
      <c r="J432" s="16" t="s">
        <v>44</v>
      </c>
      <c r="K432" s="16">
        <f>SUM(L432-8)</f>
        <v>42130</v>
      </c>
      <c r="L432" s="16">
        <f>SUM(M432*1)</f>
        <v>42138</v>
      </c>
      <c r="M432" s="16">
        <f>SUM(N432*1)</f>
        <v>42138</v>
      </c>
      <c r="N432" s="16">
        <f>SUM(O432-1)</f>
        <v>42138</v>
      </c>
      <c r="O432" s="16">
        <f>SUM(U432-3)</f>
        <v>42139</v>
      </c>
      <c r="P432" s="135">
        <f>SUM(U432*1)</f>
        <v>42142</v>
      </c>
      <c r="Q432" s="135" t="s">
        <v>44</v>
      </c>
      <c r="R432" s="135" t="s">
        <v>44</v>
      </c>
      <c r="S432" s="135" t="s">
        <v>44</v>
      </c>
      <c r="T432" s="135" t="s">
        <v>44</v>
      </c>
      <c r="U432" s="135">
        <f>SUM(V432-4)</f>
        <v>42142</v>
      </c>
      <c r="V432" s="135">
        <f>SUM(W432-4)</f>
        <v>42146</v>
      </c>
      <c r="W432" s="135">
        <f>SUM(X432-3)</f>
        <v>42150</v>
      </c>
      <c r="X432" s="136">
        <v>42153</v>
      </c>
      <c r="Y432" s="138"/>
      <c r="Z432" s="138"/>
      <c r="AA432" s="140">
        <v>375</v>
      </c>
      <c r="AB432" s="872"/>
    </row>
    <row r="433" spans="1:28" x14ac:dyDescent="0.25">
      <c r="A433" s="129"/>
      <c r="B433" s="934"/>
      <c r="C433" s="1041"/>
      <c r="D433" s="1091"/>
      <c r="E433" s="934"/>
      <c r="F433" s="934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1"/>
      <c r="S433" s="11"/>
      <c r="T433" s="11"/>
      <c r="U433" s="11"/>
      <c r="V433" s="11"/>
      <c r="W433" s="11"/>
      <c r="X433" s="11"/>
      <c r="Y433" s="138"/>
      <c r="Z433" s="138"/>
      <c r="AA433" s="140"/>
      <c r="AB433" s="872"/>
    </row>
    <row r="434" spans="1:28" x14ac:dyDescent="0.25">
      <c r="A434" s="123">
        <f>+A432+1</f>
        <v>65</v>
      </c>
      <c r="B434" s="933" t="s">
        <v>289</v>
      </c>
      <c r="C434" s="1040" t="str">
        <f>IF(AA434&gt;=450000,"LPN",IF(AND(AA434&gt;190000,AA434&lt;470000),"LP",IF(AND(AA434&gt;=56000,AA434&lt;=190000),"3C","2C ")))</f>
        <v xml:space="preserve">2C </v>
      </c>
      <c r="D434" s="1090" t="s">
        <v>192</v>
      </c>
      <c r="E434" s="933" t="s">
        <v>252</v>
      </c>
      <c r="F434" s="933" t="s">
        <v>269</v>
      </c>
      <c r="G434" s="16" t="s">
        <v>44</v>
      </c>
      <c r="H434" s="16" t="s">
        <v>44</v>
      </c>
      <c r="I434" s="16" t="s">
        <v>44</v>
      </c>
      <c r="J434" s="16" t="s">
        <v>44</v>
      </c>
      <c r="K434" s="16">
        <f>SUM(L434-8)</f>
        <v>42130</v>
      </c>
      <c r="L434" s="16">
        <f>SUM(M434*1)</f>
        <v>42138</v>
      </c>
      <c r="M434" s="16">
        <f>SUM(N434*1)</f>
        <v>42138</v>
      </c>
      <c r="N434" s="16">
        <f>SUM(O434-1)</f>
        <v>42138</v>
      </c>
      <c r="O434" s="16">
        <f>SUM(U434-3)</f>
        <v>42139</v>
      </c>
      <c r="P434" s="135">
        <f>SUM(U434*1)</f>
        <v>42142</v>
      </c>
      <c r="Q434" s="135" t="s">
        <v>44</v>
      </c>
      <c r="R434" s="135" t="s">
        <v>44</v>
      </c>
      <c r="S434" s="135" t="s">
        <v>44</v>
      </c>
      <c r="T434" s="135" t="s">
        <v>44</v>
      </c>
      <c r="U434" s="135">
        <f>SUM(V434-4)</f>
        <v>42142</v>
      </c>
      <c r="V434" s="135">
        <f>SUM(W434-4)</f>
        <v>42146</v>
      </c>
      <c r="W434" s="135">
        <f>SUM(X434-3)</f>
        <v>42150</v>
      </c>
      <c r="X434" s="136">
        <v>42153</v>
      </c>
      <c r="Y434" s="138"/>
      <c r="Z434" s="138"/>
      <c r="AA434" s="140">
        <v>510</v>
      </c>
      <c r="AB434" s="872"/>
    </row>
    <row r="435" spans="1:28" x14ac:dyDescent="0.25">
      <c r="A435" s="129"/>
      <c r="B435" s="934"/>
      <c r="C435" s="1041"/>
      <c r="D435" s="1091"/>
      <c r="E435" s="934"/>
      <c r="F435" s="934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1"/>
      <c r="S435" s="11"/>
      <c r="T435" s="11"/>
      <c r="U435" s="11"/>
      <c r="V435" s="11"/>
      <c r="W435" s="11"/>
      <c r="X435" s="11"/>
      <c r="Y435" s="138"/>
      <c r="Z435" s="138"/>
      <c r="AA435" s="140"/>
      <c r="AB435" s="872"/>
    </row>
    <row r="436" spans="1:28" x14ac:dyDescent="0.25">
      <c r="A436" s="123">
        <f>+A434+1</f>
        <v>66</v>
      </c>
      <c r="B436" s="933" t="s">
        <v>290</v>
      </c>
      <c r="C436" s="1040" t="str">
        <f>IF(AA436&gt;=450000,"LPN",IF(AND(AA436&gt;190000,AA436&lt;470000),"LP",IF(AND(AA436&gt;=56000,AA436&lt;=190000),"3C","2C ")))</f>
        <v xml:space="preserve">2C </v>
      </c>
      <c r="D436" s="1090" t="s">
        <v>192</v>
      </c>
      <c r="E436" s="933" t="s">
        <v>252</v>
      </c>
      <c r="F436" s="933" t="s">
        <v>196</v>
      </c>
      <c r="G436" s="16" t="s">
        <v>44</v>
      </c>
      <c r="H436" s="16" t="s">
        <v>44</v>
      </c>
      <c r="I436" s="16" t="s">
        <v>44</v>
      </c>
      <c r="J436" s="16" t="s">
        <v>44</v>
      </c>
      <c r="K436" s="16">
        <f>SUM(L436-8)</f>
        <v>42046</v>
      </c>
      <c r="L436" s="16">
        <f>SUM(M436*1)</f>
        <v>42054</v>
      </c>
      <c r="M436" s="16">
        <f>SUM(N436*1)</f>
        <v>42054</v>
      </c>
      <c r="N436" s="16">
        <f>SUM(O436-1)</f>
        <v>42054</v>
      </c>
      <c r="O436" s="16">
        <f>SUM(U436-3)</f>
        <v>42055</v>
      </c>
      <c r="P436" s="135">
        <f>SUM(U436*1)</f>
        <v>42058</v>
      </c>
      <c r="Q436" s="135" t="s">
        <v>44</v>
      </c>
      <c r="R436" s="135" t="s">
        <v>44</v>
      </c>
      <c r="S436" s="135" t="s">
        <v>44</v>
      </c>
      <c r="T436" s="135" t="s">
        <v>44</v>
      </c>
      <c r="U436" s="135">
        <f>SUM(V436-4)</f>
        <v>42058</v>
      </c>
      <c r="V436" s="135">
        <f>SUM(W436-4)</f>
        <v>42062</v>
      </c>
      <c r="W436" s="135">
        <f>SUM(X436-3)</f>
        <v>42066</v>
      </c>
      <c r="X436" s="136">
        <v>42069</v>
      </c>
      <c r="Y436" s="138"/>
      <c r="Z436" s="138"/>
      <c r="AA436" s="140">
        <v>756</v>
      </c>
      <c r="AB436" s="872"/>
    </row>
    <row r="437" spans="1:28" x14ac:dyDescent="0.25">
      <c r="A437" s="129"/>
      <c r="B437" s="934"/>
      <c r="C437" s="1041"/>
      <c r="D437" s="1091"/>
      <c r="E437" s="934"/>
      <c r="F437" s="934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1"/>
      <c r="S437" s="11"/>
      <c r="T437" s="11"/>
      <c r="U437" s="11"/>
      <c r="V437" s="11"/>
      <c r="W437" s="11"/>
      <c r="X437" s="11"/>
      <c r="Y437" s="138"/>
      <c r="Z437" s="138"/>
      <c r="AA437" s="140"/>
      <c r="AB437" s="872"/>
    </row>
    <row r="438" spans="1:28" x14ac:dyDescent="0.25">
      <c r="A438" s="123">
        <f>+A436+1</f>
        <v>67</v>
      </c>
      <c r="B438" s="933" t="s">
        <v>290</v>
      </c>
      <c r="C438" s="1040" t="str">
        <f>IF(AA438&gt;=450000,"LPN",IF(AND(AA438&gt;190000,AA438&lt;470000),"LP",IF(AND(AA438&gt;=56000,AA438&lt;=190000),"3C","2C ")))</f>
        <v xml:space="preserve">2C </v>
      </c>
      <c r="D438" s="1090" t="s">
        <v>192</v>
      </c>
      <c r="E438" s="933" t="s">
        <v>252</v>
      </c>
      <c r="F438" s="933" t="s">
        <v>258</v>
      </c>
      <c r="G438" s="16" t="s">
        <v>44</v>
      </c>
      <c r="H438" s="16" t="s">
        <v>44</v>
      </c>
      <c r="I438" s="16" t="s">
        <v>44</v>
      </c>
      <c r="J438" s="16" t="s">
        <v>44</v>
      </c>
      <c r="K438" s="16">
        <f>SUM(L438-8)</f>
        <v>42137</v>
      </c>
      <c r="L438" s="16">
        <f>SUM(M438*1)</f>
        <v>42145</v>
      </c>
      <c r="M438" s="16">
        <f>SUM(N438*1)</f>
        <v>42145</v>
      </c>
      <c r="N438" s="16">
        <f>SUM(O438-1)</f>
        <v>42145</v>
      </c>
      <c r="O438" s="16">
        <f>SUM(U438-3)</f>
        <v>42146</v>
      </c>
      <c r="P438" s="135">
        <f>SUM(U438*1)</f>
        <v>42149</v>
      </c>
      <c r="Q438" s="135" t="s">
        <v>44</v>
      </c>
      <c r="R438" s="135" t="s">
        <v>44</v>
      </c>
      <c r="S438" s="135" t="s">
        <v>44</v>
      </c>
      <c r="T438" s="135" t="s">
        <v>44</v>
      </c>
      <c r="U438" s="135">
        <f>SUM(V438-4)</f>
        <v>42149</v>
      </c>
      <c r="V438" s="135">
        <f>SUM(W438-4)</f>
        <v>42153</v>
      </c>
      <c r="W438" s="135">
        <f>SUM(X438-3)</f>
        <v>42157</v>
      </c>
      <c r="X438" s="136">
        <v>42160</v>
      </c>
      <c r="Y438" s="138"/>
      <c r="Z438" s="138"/>
      <c r="AA438" s="140">
        <v>756</v>
      </c>
      <c r="AB438" s="872"/>
    </row>
    <row r="439" spans="1:28" x14ac:dyDescent="0.25">
      <c r="A439" s="134"/>
      <c r="B439" s="934"/>
      <c r="C439" s="1041"/>
      <c r="D439" s="1091"/>
      <c r="E439" s="934"/>
      <c r="F439" s="934"/>
      <c r="G439" s="16"/>
      <c r="H439" s="16"/>
      <c r="I439" s="16"/>
      <c r="J439" s="16"/>
      <c r="K439" s="16"/>
      <c r="L439" s="16"/>
      <c r="M439" s="16"/>
      <c r="N439" s="16"/>
      <c r="O439" s="16"/>
      <c r="P439" s="135"/>
      <c r="Q439" s="135"/>
      <c r="R439" s="135"/>
      <c r="S439" s="135"/>
      <c r="T439" s="135"/>
      <c r="U439" s="135"/>
      <c r="V439" s="135"/>
      <c r="W439" s="135"/>
      <c r="X439" s="11"/>
      <c r="Y439" s="138"/>
      <c r="Z439" s="138"/>
      <c r="AA439" s="140"/>
      <c r="AB439" s="872"/>
    </row>
    <row r="440" spans="1:28" x14ac:dyDescent="0.25">
      <c r="A440" s="123">
        <f>+A438+1</f>
        <v>68</v>
      </c>
      <c r="B440" s="933" t="s">
        <v>291</v>
      </c>
      <c r="C440" s="1040" t="str">
        <f>IF(AA440&gt;=450000,"LPN",IF(AND(AA440&gt;190000,AA440&lt;470000),"LP",IF(AND(AA440&gt;=56000,AA440&lt;=190000),"3C","2C ")))</f>
        <v xml:space="preserve">2C </v>
      </c>
      <c r="D440" s="1090" t="s">
        <v>192</v>
      </c>
      <c r="E440" s="933" t="s">
        <v>252</v>
      </c>
      <c r="F440" s="933" t="s">
        <v>258</v>
      </c>
      <c r="G440" s="16" t="s">
        <v>44</v>
      </c>
      <c r="H440" s="16" t="s">
        <v>44</v>
      </c>
      <c r="I440" s="16" t="s">
        <v>44</v>
      </c>
      <c r="J440" s="16" t="s">
        <v>44</v>
      </c>
      <c r="K440" s="16">
        <f>SUM(L440-8)</f>
        <v>42137</v>
      </c>
      <c r="L440" s="16">
        <f>SUM(M440*1)</f>
        <v>42145</v>
      </c>
      <c r="M440" s="16">
        <f>SUM(N440*1)</f>
        <v>42145</v>
      </c>
      <c r="N440" s="16">
        <f>SUM(O440-1)</f>
        <v>42145</v>
      </c>
      <c r="O440" s="16">
        <f>SUM(U440-3)</f>
        <v>42146</v>
      </c>
      <c r="P440" s="135">
        <f>SUM(U440*1)</f>
        <v>42149</v>
      </c>
      <c r="Q440" s="135" t="s">
        <v>44</v>
      </c>
      <c r="R440" s="135" t="s">
        <v>44</v>
      </c>
      <c r="S440" s="135" t="s">
        <v>44</v>
      </c>
      <c r="T440" s="135" t="s">
        <v>44</v>
      </c>
      <c r="U440" s="135">
        <f>SUM(V440-4)</f>
        <v>42149</v>
      </c>
      <c r="V440" s="135">
        <f>SUM(W440-4)</f>
        <v>42153</v>
      </c>
      <c r="W440" s="135">
        <f>SUM(X440-3)</f>
        <v>42157</v>
      </c>
      <c r="X440" s="136">
        <v>42160</v>
      </c>
      <c r="Y440" s="138"/>
      <c r="Z440" s="138"/>
      <c r="AA440" s="140">
        <v>576</v>
      </c>
      <c r="AB440" s="872"/>
    </row>
    <row r="441" spans="1:28" x14ac:dyDescent="0.25">
      <c r="A441" s="129"/>
      <c r="B441" s="934"/>
      <c r="C441" s="1041"/>
      <c r="D441" s="1091"/>
      <c r="E441" s="934"/>
      <c r="F441" s="934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1"/>
      <c r="S441" s="11"/>
      <c r="T441" s="11"/>
      <c r="U441" s="11"/>
      <c r="V441" s="11"/>
      <c r="W441" s="11"/>
      <c r="X441" s="11"/>
      <c r="Y441" s="138"/>
      <c r="Z441" s="138"/>
      <c r="AA441" s="140"/>
      <c r="AB441" s="872"/>
    </row>
    <row r="442" spans="1:28" x14ac:dyDescent="0.25">
      <c r="A442" s="123">
        <f>+A440+1</f>
        <v>69</v>
      </c>
      <c r="B442" s="933" t="s">
        <v>292</v>
      </c>
      <c r="C442" s="1040" t="str">
        <f>IF(AA442&gt;=450000,"LPN",IF(AND(AA442&gt;190000,AA442&lt;470000),"LP",IF(AND(AA442&gt;=56000,AA442&lt;=190000),"3C","2C ")))</f>
        <v xml:space="preserve">2C </v>
      </c>
      <c r="D442" s="1090" t="s">
        <v>192</v>
      </c>
      <c r="E442" s="933" t="s">
        <v>252</v>
      </c>
      <c r="F442" s="933" t="s">
        <v>269</v>
      </c>
      <c r="G442" s="16" t="s">
        <v>44</v>
      </c>
      <c r="H442" s="16" t="s">
        <v>44</v>
      </c>
      <c r="I442" s="16" t="s">
        <v>44</v>
      </c>
      <c r="J442" s="16" t="s">
        <v>44</v>
      </c>
      <c r="K442" s="16">
        <f>SUM(L442-8)</f>
        <v>42130</v>
      </c>
      <c r="L442" s="16">
        <f>SUM(M442*1)</f>
        <v>42138</v>
      </c>
      <c r="M442" s="16">
        <f>SUM(N442*1)</f>
        <v>42138</v>
      </c>
      <c r="N442" s="16">
        <f>SUM(O442-1)</f>
        <v>42138</v>
      </c>
      <c r="O442" s="16">
        <f>SUM(U442-3)</f>
        <v>42139</v>
      </c>
      <c r="P442" s="135">
        <f>SUM(U442*1)</f>
        <v>42142</v>
      </c>
      <c r="Q442" s="135" t="s">
        <v>44</v>
      </c>
      <c r="R442" s="135" t="s">
        <v>44</v>
      </c>
      <c r="S442" s="135" t="s">
        <v>44</v>
      </c>
      <c r="T442" s="135" t="s">
        <v>44</v>
      </c>
      <c r="U442" s="135">
        <f>SUM(V442-4)</f>
        <v>42142</v>
      </c>
      <c r="V442" s="135">
        <f>SUM(W442-4)</f>
        <v>42146</v>
      </c>
      <c r="W442" s="135">
        <f>SUM(X442-3)</f>
        <v>42150</v>
      </c>
      <c r="X442" s="136">
        <v>42153</v>
      </c>
      <c r="Y442" s="138"/>
      <c r="Z442" s="138"/>
      <c r="AA442" s="140">
        <v>300</v>
      </c>
      <c r="AB442" s="872"/>
    </row>
    <row r="443" spans="1:28" x14ac:dyDescent="0.25">
      <c r="A443" s="129"/>
      <c r="B443" s="934"/>
      <c r="C443" s="1041"/>
      <c r="D443" s="1091"/>
      <c r="E443" s="934"/>
      <c r="F443" s="934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1"/>
      <c r="S443" s="11"/>
      <c r="T443" s="11"/>
      <c r="U443" s="11"/>
      <c r="V443" s="11"/>
      <c r="W443" s="11"/>
      <c r="X443" s="11"/>
      <c r="Y443" s="138"/>
      <c r="Z443" s="138"/>
      <c r="AA443" s="140"/>
      <c r="AB443" s="872"/>
    </row>
    <row r="444" spans="1:28" x14ac:dyDescent="0.25">
      <c r="A444" s="123">
        <f>+A442+1</f>
        <v>70</v>
      </c>
      <c r="B444" s="933" t="s">
        <v>293</v>
      </c>
      <c r="C444" s="1040" t="str">
        <f>IF(AA444&gt;=450000,"LPN",IF(AND(AA444&gt;190000,AA444&lt;470000),"LP",IF(AND(AA444&gt;=56000,AA444&lt;=190000),"3C","2C ")))</f>
        <v xml:space="preserve">2C </v>
      </c>
      <c r="D444" s="1090" t="s">
        <v>192</v>
      </c>
      <c r="E444" s="933" t="s">
        <v>252</v>
      </c>
      <c r="F444" s="933" t="s">
        <v>269</v>
      </c>
      <c r="G444" s="16" t="s">
        <v>44</v>
      </c>
      <c r="H444" s="16" t="s">
        <v>44</v>
      </c>
      <c r="I444" s="16" t="s">
        <v>44</v>
      </c>
      <c r="J444" s="16" t="s">
        <v>44</v>
      </c>
      <c r="K444" s="16">
        <f>SUM(L444-8)</f>
        <v>42130</v>
      </c>
      <c r="L444" s="16">
        <f>SUM(M444*1)</f>
        <v>42138</v>
      </c>
      <c r="M444" s="16">
        <f>SUM(N444*1)</f>
        <v>42138</v>
      </c>
      <c r="N444" s="16">
        <f>SUM(O444-1)</f>
        <v>42138</v>
      </c>
      <c r="O444" s="16">
        <f>SUM(U444-3)</f>
        <v>42139</v>
      </c>
      <c r="P444" s="135">
        <f>SUM(U444*1)</f>
        <v>42142</v>
      </c>
      <c r="Q444" s="135" t="s">
        <v>44</v>
      </c>
      <c r="R444" s="135" t="s">
        <v>44</v>
      </c>
      <c r="S444" s="135" t="s">
        <v>44</v>
      </c>
      <c r="T444" s="135" t="s">
        <v>44</v>
      </c>
      <c r="U444" s="135">
        <f>SUM(V444-4)</f>
        <v>42142</v>
      </c>
      <c r="V444" s="135">
        <f>SUM(W444-4)</f>
        <v>42146</v>
      </c>
      <c r="W444" s="135">
        <f>SUM(X444-3)</f>
        <v>42150</v>
      </c>
      <c r="X444" s="136">
        <v>42153</v>
      </c>
      <c r="Y444" s="138"/>
      <c r="Z444" s="138"/>
      <c r="AA444" s="140">
        <v>8000</v>
      </c>
      <c r="AB444" s="872"/>
    </row>
    <row r="445" spans="1:28" x14ac:dyDescent="0.25">
      <c r="A445" s="129"/>
      <c r="B445" s="934"/>
      <c r="C445" s="1041"/>
      <c r="D445" s="1091"/>
      <c r="E445" s="934"/>
      <c r="F445" s="934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1"/>
      <c r="S445" s="11"/>
      <c r="T445" s="11"/>
      <c r="U445" s="11"/>
      <c r="V445" s="11"/>
      <c r="W445" s="11"/>
      <c r="X445" s="11"/>
      <c r="Y445" s="138"/>
      <c r="Z445" s="138"/>
      <c r="AA445" s="140"/>
      <c r="AB445" s="872"/>
    </row>
    <row r="446" spans="1:28" x14ac:dyDescent="0.25">
      <c r="A446" s="123">
        <f>+A444+1</f>
        <v>71</v>
      </c>
      <c r="B446" s="933" t="s">
        <v>294</v>
      </c>
      <c r="C446" s="1040" t="str">
        <f>IF(AA446&gt;=450000,"LPN",IF(AND(AA446&gt;190000,AA446&lt;470000),"LP",IF(AND(AA446&gt;=56000,AA446&lt;=190000),"3C","2C ")))</f>
        <v xml:space="preserve">2C </v>
      </c>
      <c r="D446" s="1090" t="s">
        <v>192</v>
      </c>
      <c r="E446" s="933" t="s">
        <v>295</v>
      </c>
      <c r="F446" s="933" t="s">
        <v>269</v>
      </c>
      <c r="G446" s="16" t="s">
        <v>44</v>
      </c>
      <c r="H446" s="16" t="s">
        <v>44</v>
      </c>
      <c r="I446" s="16" t="s">
        <v>44</v>
      </c>
      <c r="J446" s="16" t="s">
        <v>44</v>
      </c>
      <c r="K446" s="16">
        <f>SUM(L446-8)</f>
        <v>42130</v>
      </c>
      <c r="L446" s="16">
        <f>SUM(M446*1)</f>
        <v>42138</v>
      </c>
      <c r="M446" s="16">
        <f>SUM(N446*1)</f>
        <v>42138</v>
      </c>
      <c r="N446" s="16">
        <f>SUM(O446-1)</f>
        <v>42138</v>
      </c>
      <c r="O446" s="16">
        <f>SUM(U446-3)</f>
        <v>42139</v>
      </c>
      <c r="P446" s="135">
        <f>SUM(U446*1)</f>
        <v>42142</v>
      </c>
      <c r="Q446" s="135" t="s">
        <v>44</v>
      </c>
      <c r="R446" s="135" t="s">
        <v>44</v>
      </c>
      <c r="S446" s="135" t="s">
        <v>44</v>
      </c>
      <c r="T446" s="135" t="s">
        <v>44</v>
      </c>
      <c r="U446" s="135">
        <f>SUM(V446-4)</f>
        <v>42142</v>
      </c>
      <c r="V446" s="135">
        <f>SUM(W446-4)</f>
        <v>42146</v>
      </c>
      <c r="W446" s="135">
        <f>SUM(X446-3)</f>
        <v>42150</v>
      </c>
      <c r="X446" s="136">
        <v>42153</v>
      </c>
      <c r="Y446" s="138"/>
      <c r="Z446" s="138"/>
      <c r="AA446" s="140">
        <v>3000</v>
      </c>
      <c r="AB446" s="872"/>
    </row>
    <row r="447" spans="1:28" x14ac:dyDescent="0.25">
      <c r="A447" s="129"/>
      <c r="B447" s="934"/>
      <c r="C447" s="1041"/>
      <c r="D447" s="1091"/>
      <c r="E447" s="934"/>
      <c r="F447" s="934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1"/>
      <c r="S447" s="11"/>
      <c r="T447" s="11"/>
      <c r="U447" s="11"/>
      <c r="V447" s="11"/>
      <c r="W447" s="11"/>
      <c r="X447" s="11"/>
      <c r="Y447" s="138"/>
      <c r="Z447" s="138"/>
      <c r="AA447" s="140"/>
      <c r="AB447" s="872"/>
    </row>
    <row r="448" spans="1:28" x14ac:dyDescent="0.25">
      <c r="A448" s="134">
        <f>+A446+1</f>
        <v>72</v>
      </c>
      <c r="B448" s="933" t="s">
        <v>296</v>
      </c>
      <c r="C448" s="1040" t="str">
        <f>IF(AA448&gt;=450000,"LPN",IF(AND(AA448&gt;190000,AA448&lt;470000),"LP",IF(AND(AA448&gt;=56000,AA448&lt;=190000),"3C","2C ")))</f>
        <v xml:space="preserve">2C </v>
      </c>
      <c r="D448" s="1090" t="s">
        <v>192</v>
      </c>
      <c r="E448" s="933" t="s">
        <v>295</v>
      </c>
      <c r="F448" s="933" t="s">
        <v>194</v>
      </c>
      <c r="G448" s="16" t="s">
        <v>44</v>
      </c>
      <c r="H448" s="16" t="s">
        <v>44</v>
      </c>
      <c r="I448" s="16" t="s">
        <v>44</v>
      </c>
      <c r="J448" s="16" t="s">
        <v>44</v>
      </c>
      <c r="K448" s="16">
        <f>SUM(L448-8)</f>
        <v>42109</v>
      </c>
      <c r="L448" s="16">
        <f>SUM(M448*1)</f>
        <v>42117</v>
      </c>
      <c r="M448" s="16">
        <f>SUM(N448*1)</f>
        <v>42117</v>
      </c>
      <c r="N448" s="16">
        <f>SUM(O448-1)</f>
        <v>42117</v>
      </c>
      <c r="O448" s="16">
        <f>SUM(U448-3)</f>
        <v>42118</v>
      </c>
      <c r="P448" s="135">
        <f>SUM(U448*1)</f>
        <v>42121</v>
      </c>
      <c r="Q448" s="135" t="s">
        <v>44</v>
      </c>
      <c r="R448" s="135" t="s">
        <v>44</v>
      </c>
      <c r="S448" s="135" t="s">
        <v>44</v>
      </c>
      <c r="T448" s="135" t="s">
        <v>44</v>
      </c>
      <c r="U448" s="135">
        <f>SUM(V448-4)</f>
        <v>42121</v>
      </c>
      <c r="V448" s="135">
        <f>SUM(W448-4)</f>
        <v>42125</v>
      </c>
      <c r="W448" s="135">
        <f>SUM(X448-3)</f>
        <v>42129</v>
      </c>
      <c r="X448" s="136">
        <v>42132</v>
      </c>
      <c r="Y448" s="138"/>
      <c r="Z448" s="138"/>
      <c r="AA448" s="140">
        <v>300</v>
      </c>
      <c r="AB448" s="872"/>
    </row>
    <row r="449" spans="1:28" x14ac:dyDescent="0.25">
      <c r="A449" s="129"/>
      <c r="B449" s="934"/>
      <c r="C449" s="1041"/>
      <c r="D449" s="1091"/>
      <c r="E449" s="934"/>
      <c r="F449" s="934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1"/>
      <c r="S449" s="11"/>
      <c r="T449" s="11"/>
      <c r="U449" s="11"/>
      <c r="V449" s="11"/>
      <c r="W449" s="11"/>
      <c r="X449" s="11"/>
      <c r="Y449" s="138"/>
      <c r="Z449" s="138"/>
      <c r="AA449" s="140"/>
      <c r="AB449" s="872"/>
    </row>
    <row r="450" spans="1:28" x14ac:dyDescent="0.25">
      <c r="A450" s="134">
        <f>+A448+1</f>
        <v>73</v>
      </c>
      <c r="B450" s="933" t="s">
        <v>297</v>
      </c>
      <c r="C450" s="1040" t="str">
        <f>IF(AA450&gt;=450000,"LPN",IF(AND(AA450&gt;190000,AA450&lt;470000),"LP",IF(AND(AA450&gt;=56000,AA450&lt;=190000),"3C","2C ")))</f>
        <v xml:space="preserve">2C </v>
      </c>
      <c r="D450" s="1090" t="s">
        <v>192</v>
      </c>
      <c r="E450" s="933" t="s">
        <v>295</v>
      </c>
      <c r="F450" s="933" t="s">
        <v>194</v>
      </c>
      <c r="G450" s="16" t="s">
        <v>44</v>
      </c>
      <c r="H450" s="16" t="s">
        <v>44</v>
      </c>
      <c r="I450" s="16" t="s">
        <v>44</v>
      </c>
      <c r="J450" s="16" t="s">
        <v>44</v>
      </c>
      <c r="K450" s="16">
        <f>SUM(L450-8)</f>
        <v>42109</v>
      </c>
      <c r="L450" s="16">
        <f>SUM(M450*1)</f>
        <v>42117</v>
      </c>
      <c r="M450" s="16">
        <f>SUM(N450*1)</f>
        <v>42117</v>
      </c>
      <c r="N450" s="16">
        <f>SUM(O450-1)</f>
        <v>42117</v>
      </c>
      <c r="O450" s="16">
        <f>SUM(U450-3)</f>
        <v>42118</v>
      </c>
      <c r="P450" s="135">
        <f>SUM(U450*1)</f>
        <v>42121</v>
      </c>
      <c r="Q450" s="135" t="s">
        <v>44</v>
      </c>
      <c r="R450" s="135" t="s">
        <v>44</v>
      </c>
      <c r="S450" s="135" t="s">
        <v>44</v>
      </c>
      <c r="T450" s="135" t="s">
        <v>44</v>
      </c>
      <c r="U450" s="135">
        <f>SUM(V450-4)</f>
        <v>42121</v>
      </c>
      <c r="V450" s="135">
        <f>SUM(W450-4)</f>
        <v>42125</v>
      </c>
      <c r="W450" s="135">
        <f>SUM(X450-3)</f>
        <v>42129</v>
      </c>
      <c r="X450" s="136">
        <v>42132</v>
      </c>
      <c r="Y450" s="138"/>
      <c r="Z450" s="138"/>
      <c r="AA450" s="140">
        <v>300</v>
      </c>
      <c r="AB450" s="872"/>
    </row>
    <row r="451" spans="1:28" x14ac:dyDescent="0.25">
      <c r="A451" s="134"/>
      <c r="B451" s="934"/>
      <c r="C451" s="1041"/>
      <c r="D451" s="1091"/>
      <c r="E451" s="934"/>
      <c r="F451" s="934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1"/>
      <c r="S451" s="11"/>
      <c r="T451" s="11"/>
      <c r="U451" s="11"/>
      <c r="V451" s="11"/>
      <c r="W451" s="11"/>
      <c r="X451" s="11"/>
      <c r="Y451" s="138"/>
      <c r="Z451" s="138"/>
      <c r="AA451" s="140"/>
      <c r="AB451" s="872"/>
    </row>
    <row r="452" spans="1:28" x14ac:dyDescent="0.25">
      <c r="A452" s="123">
        <f>+A450+1</f>
        <v>74</v>
      </c>
      <c r="B452" s="933" t="s">
        <v>298</v>
      </c>
      <c r="C452" s="1040" t="str">
        <f>IF(AA452&gt;=450000,"LPN",IF(AND(AA452&gt;190000,AA452&lt;470000),"LP",IF(AND(AA452&gt;=56000,AA452&lt;=190000),"3C","2C ")))</f>
        <v xml:space="preserve">2C </v>
      </c>
      <c r="D452" s="1090" t="s">
        <v>192</v>
      </c>
      <c r="E452" s="933" t="s">
        <v>295</v>
      </c>
      <c r="F452" s="933" t="s">
        <v>194</v>
      </c>
      <c r="G452" s="16" t="s">
        <v>44</v>
      </c>
      <c r="H452" s="16" t="s">
        <v>44</v>
      </c>
      <c r="I452" s="16" t="s">
        <v>44</v>
      </c>
      <c r="J452" s="16" t="s">
        <v>44</v>
      </c>
      <c r="K452" s="16">
        <f>SUM(L452-8)</f>
        <v>42109</v>
      </c>
      <c r="L452" s="16">
        <f>SUM(M452*1)</f>
        <v>42117</v>
      </c>
      <c r="M452" s="16">
        <f>SUM(N452*1)</f>
        <v>42117</v>
      </c>
      <c r="N452" s="16">
        <f>SUM(O452-1)</f>
        <v>42117</v>
      </c>
      <c r="O452" s="16">
        <f>SUM(U452-3)</f>
        <v>42118</v>
      </c>
      <c r="P452" s="135">
        <f>SUM(U452*1)</f>
        <v>42121</v>
      </c>
      <c r="Q452" s="135" t="s">
        <v>44</v>
      </c>
      <c r="R452" s="135" t="s">
        <v>44</v>
      </c>
      <c r="S452" s="135" t="s">
        <v>44</v>
      </c>
      <c r="T452" s="135" t="s">
        <v>44</v>
      </c>
      <c r="U452" s="135">
        <f>SUM(V452-4)</f>
        <v>42121</v>
      </c>
      <c r="V452" s="135">
        <f>SUM(W452-4)</f>
        <v>42125</v>
      </c>
      <c r="W452" s="135">
        <f>SUM(X452-3)</f>
        <v>42129</v>
      </c>
      <c r="X452" s="136">
        <v>42132</v>
      </c>
      <c r="Y452" s="138"/>
      <c r="Z452" s="138"/>
      <c r="AA452" s="140">
        <v>4200</v>
      </c>
      <c r="AB452" s="872"/>
    </row>
    <row r="453" spans="1:28" x14ac:dyDescent="0.25">
      <c r="A453" s="129"/>
      <c r="B453" s="934"/>
      <c r="C453" s="1041"/>
      <c r="D453" s="1091"/>
      <c r="E453" s="934"/>
      <c r="F453" s="934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1"/>
      <c r="S453" s="11"/>
      <c r="T453" s="11"/>
      <c r="U453" s="11"/>
      <c r="V453" s="11"/>
      <c r="W453" s="11"/>
      <c r="X453" s="11"/>
      <c r="Y453" s="138"/>
      <c r="Z453" s="138"/>
      <c r="AA453" s="140"/>
      <c r="AB453" s="872"/>
    </row>
    <row r="454" spans="1:28" x14ac:dyDescent="0.25">
      <c r="A454" s="123">
        <f>+A452+1</f>
        <v>75</v>
      </c>
      <c r="B454" s="933" t="s">
        <v>299</v>
      </c>
      <c r="C454" s="1040" t="str">
        <f>IF(AA454&gt;=450000,"LPN",IF(AND(AA454&gt;190000,AA454&lt;470000),"LP",IF(AND(AA454&gt;=56000,AA454&lt;=190000),"3C","2C ")))</f>
        <v xml:space="preserve">2C </v>
      </c>
      <c r="D454" s="1090" t="s">
        <v>192</v>
      </c>
      <c r="E454" s="933" t="s">
        <v>295</v>
      </c>
      <c r="F454" s="933" t="s">
        <v>194</v>
      </c>
      <c r="G454" s="16" t="s">
        <v>44</v>
      </c>
      <c r="H454" s="16" t="s">
        <v>44</v>
      </c>
      <c r="I454" s="16" t="s">
        <v>44</v>
      </c>
      <c r="J454" s="16" t="s">
        <v>44</v>
      </c>
      <c r="K454" s="16">
        <f>SUM(L454-8)</f>
        <v>42109</v>
      </c>
      <c r="L454" s="16">
        <f>SUM(M454*1)</f>
        <v>42117</v>
      </c>
      <c r="M454" s="16">
        <f>SUM(N454*1)</f>
        <v>42117</v>
      </c>
      <c r="N454" s="16">
        <f>SUM(O454-1)</f>
        <v>42117</v>
      </c>
      <c r="O454" s="16">
        <f>SUM(U454-3)</f>
        <v>42118</v>
      </c>
      <c r="P454" s="135">
        <f>SUM(U454*1)</f>
        <v>42121</v>
      </c>
      <c r="Q454" s="135" t="s">
        <v>44</v>
      </c>
      <c r="R454" s="135" t="s">
        <v>44</v>
      </c>
      <c r="S454" s="135" t="s">
        <v>44</v>
      </c>
      <c r="T454" s="135" t="s">
        <v>44</v>
      </c>
      <c r="U454" s="135">
        <f>SUM(V454-4)</f>
        <v>42121</v>
      </c>
      <c r="V454" s="135">
        <f>SUM(W454-4)</f>
        <v>42125</v>
      </c>
      <c r="W454" s="135">
        <f>SUM(X454-3)</f>
        <v>42129</v>
      </c>
      <c r="X454" s="136">
        <v>42132</v>
      </c>
      <c r="Y454" s="138"/>
      <c r="Z454" s="138"/>
      <c r="AA454" s="140">
        <v>120</v>
      </c>
      <c r="AB454" s="872"/>
    </row>
    <row r="455" spans="1:28" x14ac:dyDescent="0.25">
      <c r="A455" s="129"/>
      <c r="B455" s="934"/>
      <c r="C455" s="1041"/>
      <c r="D455" s="1091"/>
      <c r="E455" s="934"/>
      <c r="F455" s="934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1"/>
      <c r="S455" s="11"/>
      <c r="T455" s="11"/>
      <c r="U455" s="11"/>
      <c r="V455" s="11"/>
      <c r="W455" s="11"/>
      <c r="X455" s="11"/>
      <c r="Y455" s="138"/>
      <c r="Z455" s="138"/>
      <c r="AA455" s="140"/>
      <c r="AB455" s="872"/>
    </row>
    <row r="456" spans="1:28" x14ac:dyDescent="0.25">
      <c r="A456" s="123">
        <f>+A454+1</f>
        <v>76</v>
      </c>
      <c r="B456" s="933" t="s">
        <v>300</v>
      </c>
      <c r="C456" s="1040" t="str">
        <f>IF(AA456&gt;=450000,"LPN",IF(AND(AA456&gt;190000,AA456&lt;470000),"LP",IF(AND(AA456&gt;=56000,AA456&lt;=190000),"3C","2C ")))</f>
        <v xml:space="preserve">2C </v>
      </c>
      <c r="D456" s="1090" t="s">
        <v>192</v>
      </c>
      <c r="E456" s="933" t="s">
        <v>295</v>
      </c>
      <c r="F456" s="933" t="s">
        <v>194</v>
      </c>
      <c r="G456" s="16" t="s">
        <v>44</v>
      </c>
      <c r="H456" s="16" t="s">
        <v>44</v>
      </c>
      <c r="I456" s="16" t="s">
        <v>44</v>
      </c>
      <c r="J456" s="16" t="s">
        <v>44</v>
      </c>
      <c r="K456" s="16">
        <f>SUM(L456-8)</f>
        <v>42109</v>
      </c>
      <c r="L456" s="16">
        <f>SUM(M456*1)</f>
        <v>42117</v>
      </c>
      <c r="M456" s="16">
        <f>SUM(N456*1)</f>
        <v>42117</v>
      </c>
      <c r="N456" s="16">
        <f>SUM(O456-1)</f>
        <v>42117</v>
      </c>
      <c r="O456" s="16">
        <f>SUM(U456-3)</f>
        <v>42118</v>
      </c>
      <c r="P456" s="135">
        <f>SUM(U456*1)</f>
        <v>42121</v>
      </c>
      <c r="Q456" s="135" t="s">
        <v>44</v>
      </c>
      <c r="R456" s="135" t="s">
        <v>44</v>
      </c>
      <c r="S456" s="135" t="s">
        <v>44</v>
      </c>
      <c r="T456" s="135" t="s">
        <v>44</v>
      </c>
      <c r="U456" s="135">
        <f>SUM(V456-4)</f>
        <v>42121</v>
      </c>
      <c r="V456" s="135">
        <f>SUM(W456-4)</f>
        <v>42125</v>
      </c>
      <c r="W456" s="135">
        <f>SUM(X456-3)</f>
        <v>42129</v>
      </c>
      <c r="X456" s="136">
        <v>42132</v>
      </c>
      <c r="Y456" s="138"/>
      <c r="Z456" s="138"/>
      <c r="AA456" s="140">
        <v>1080</v>
      </c>
      <c r="AB456" s="872"/>
    </row>
    <row r="457" spans="1:28" x14ac:dyDescent="0.25">
      <c r="A457" s="129"/>
      <c r="B457" s="934"/>
      <c r="C457" s="1041"/>
      <c r="D457" s="1091"/>
      <c r="E457" s="934"/>
      <c r="F457" s="934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1"/>
      <c r="S457" s="11"/>
      <c r="T457" s="11"/>
      <c r="U457" s="11"/>
      <c r="V457" s="11"/>
      <c r="W457" s="11"/>
      <c r="X457" s="11"/>
      <c r="Y457" s="138"/>
      <c r="Z457" s="138"/>
      <c r="AA457" s="140"/>
      <c r="AB457" s="872"/>
    </row>
    <row r="458" spans="1:28" x14ac:dyDescent="0.25">
      <c r="A458" s="123">
        <f>+A456+1</f>
        <v>77</v>
      </c>
      <c r="B458" s="933" t="s">
        <v>301</v>
      </c>
      <c r="C458" s="1040" t="str">
        <f>IF(AA458&gt;=450000,"LPN",IF(AND(AA458&gt;190000,AA458&lt;470000),"LP",IF(AND(AA458&gt;=56000,AA458&lt;=190000),"3C","2C ")))</f>
        <v xml:space="preserve">2C </v>
      </c>
      <c r="D458" s="1090" t="s">
        <v>192</v>
      </c>
      <c r="E458" s="933" t="s">
        <v>302</v>
      </c>
      <c r="F458" s="933" t="s">
        <v>196</v>
      </c>
      <c r="G458" s="16" t="s">
        <v>44</v>
      </c>
      <c r="H458" s="16" t="s">
        <v>44</v>
      </c>
      <c r="I458" s="16" t="s">
        <v>44</v>
      </c>
      <c r="J458" s="16" t="s">
        <v>44</v>
      </c>
      <c r="K458" s="16">
        <f>SUM(L458-8)</f>
        <v>42046</v>
      </c>
      <c r="L458" s="16">
        <f>SUM(M458*1)</f>
        <v>42054</v>
      </c>
      <c r="M458" s="16">
        <f>SUM(N458*1)</f>
        <v>42054</v>
      </c>
      <c r="N458" s="16">
        <f>SUM(O458-1)</f>
        <v>42054</v>
      </c>
      <c r="O458" s="16">
        <f>SUM(U458-3)</f>
        <v>42055</v>
      </c>
      <c r="P458" s="135">
        <f>SUM(U458*1)</f>
        <v>42058</v>
      </c>
      <c r="Q458" s="135" t="s">
        <v>44</v>
      </c>
      <c r="R458" s="135" t="s">
        <v>44</v>
      </c>
      <c r="S458" s="135" t="s">
        <v>44</v>
      </c>
      <c r="T458" s="135" t="s">
        <v>44</v>
      </c>
      <c r="U458" s="135">
        <f>SUM(V458-4)</f>
        <v>42058</v>
      </c>
      <c r="V458" s="135">
        <f>SUM(W458-4)</f>
        <v>42062</v>
      </c>
      <c r="W458" s="135">
        <f>SUM(X458-3)</f>
        <v>42066</v>
      </c>
      <c r="X458" s="136">
        <v>42069</v>
      </c>
      <c r="Y458" s="138"/>
      <c r="Z458" s="138"/>
      <c r="AA458" s="140">
        <v>31000</v>
      </c>
      <c r="AB458" s="872"/>
    </row>
    <row r="459" spans="1:28" x14ac:dyDescent="0.25">
      <c r="A459" s="129"/>
      <c r="B459" s="934"/>
      <c r="C459" s="1041"/>
      <c r="D459" s="1091"/>
      <c r="E459" s="934"/>
      <c r="F459" s="934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1"/>
      <c r="S459" s="11"/>
      <c r="T459" s="11"/>
      <c r="U459" s="11"/>
      <c r="V459" s="11"/>
      <c r="W459" s="11"/>
      <c r="X459" s="11"/>
      <c r="Y459" s="138"/>
      <c r="Z459" s="138"/>
      <c r="AA459" s="140"/>
      <c r="AB459" s="872"/>
    </row>
    <row r="460" spans="1:28" x14ac:dyDescent="0.25">
      <c r="A460" s="123">
        <f>+A458+1</f>
        <v>78</v>
      </c>
      <c r="B460" s="933" t="s">
        <v>303</v>
      </c>
      <c r="C460" s="1040" t="str">
        <f>IF(AA460&gt;=450000,"LPN",IF(AND(AA460&gt;190000,AA460&lt;470000),"LP",IF(AND(AA460&gt;=56000,AA460&lt;=190000),"3C","2C ")))</f>
        <v xml:space="preserve">2C </v>
      </c>
      <c r="D460" s="1090" t="s">
        <v>192</v>
      </c>
      <c r="E460" s="933" t="s">
        <v>302</v>
      </c>
      <c r="F460" s="933" t="s">
        <v>196</v>
      </c>
      <c r="G460" s="16" t="s">
        <v>44</v>
      </c>
      <c r="H460" s="16" t="s">
        <v>44</v>
      </c>
      <c r="I460" s="16" t="s">
        <v>44</v>
      </c>
      <c r="J460" s="16" t="s">
        <v>44</v>
      </c>
      <c r="K460" s="16">
        <f>SUM(L460-8)</f>
        <v>42046</v>
      </c>
      <c r="L460" s="16">
        <f>SUM(M460*1)</f>
        <v>42054</v>
      </c>
      <c r="M460" s="16">
        <f>SUM(N460*1)</f>
        <v>42054</v>
      </c>
      <c r="N460" s="16">
        <f>SUM(O460-1)</f>
        <v>42054</v>
      </c>
      <c r="O460" s="16">
        <f>SUM(U460-3)</f>
        <v>42055</v>
      </c>
      <c r="P460" s="135">
        <f>SUM(U460*1)</f>
        <v>42058</v>
      </c>
      <c r="Q460" s="135" t="s">
        <v>44</v>
      </c>
      <c r="R460" s="135" t="s">
        <v>44</v>
      </c>
      <c r="S460" s="135" t="s">
        <v>44</v>
      </c>
      <c r="T460" s="135" t="s">
        <v>44</v>
      </c>
      <c r="U460" s="135">
        <f>SUM(V460-4)</f>
        <v>42058</v>
      </c>
      <c r="V460" s="135">
        <f>SUM(W460-4)</f>
        <v>42062</v>
      </c>
      <c r="W460" s="135">
        <f>SUM(X460-3)</f>
        <v>42066</v>
      </c>
      <c r="X460" s="136">
        <v>42069</v>
      </c>
      <c r="Y460" s="138"/>
      <c r="Z460" s="138"/>
      <c r="AA460" s="140">
        <v>3600</v>
      </c>
      <c r="AB460" s="872"/>
    </row>
    <row r="461" spans="1:28" x14ac:dyDescent="0.25">
      <c r="A461" s="129"/>
      <c r="B461" s="934"/>
      <c r="C461" s="1041"/>
      <c r="D461" s="1091"/>
      <c r="E461" s="934"/>
      <c r="F461" s="934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1"/>
      <c r="S461" s="11"/>
      <c r="T461" s="11"/>
      <c r="U461" s="11"/>
      <c r="V461" s="11"/>
      <c r="W461" s="11"/>
      <c r="X461" s="11"/>
      <c r="Y461" s="138"/>
      <c r="Z461" s="138"/>
      <c r="AA461" s="140"/>
      <c r="AB461" s="872"/>
    </row>
    <row r="462" spans="1:28" x14ac:dyDescent="0.25">
      <c r="A462" s="151"/>
      <c r="B462" s="981" t="s">
        <v>173</v>
      </c>
      <c r="C462" s="944" t="s">
        <v>35</v>
      </c>
      <c r="D462" s="944"/>
      <c r="E462" s="944"/>
      <c r="F462" s="944"/>
      <c r="G462" s="944"/>
      <c r="H462" s="944"/>
      <c r="I462" s="944"/>
      <c r="J462" s="944"/>
      <c r="K462" s="944"/>
      <c r="L462" s="944"/>
      <c r="M462" s="944"/>
      <c r="N462" s="944"/>
      <c r="O462" s="944"/>
      <c r="P462" s="944"/>
      <c r="Q462" s="944"/>
      <c r="R462" s="944"/>
      <c r="S462" s="944"/>
      <c r="T462" s="944"/>
      <c r="U462" s="944"/>
      <c r="V462" s="944"/>
      <c r="W462" s="944"/>
      <c r="X462" s="944"/>
      <c r="Y462" s="944"/>
      <c r="Z462" s="944"/>
      <c r="AA462" s="152"/>
      <c r="AB462" s="874"/>
    </row>
    <row r="463" spans="1:28" ht="16.5" thickBot="1" x14ac:dyDescent="0.3">
      <c r="A463" s="153"/>
      <c r="B463" s="1097"/>
      <c r="C463" s="1098" t="s">
        <v>36</v>
      </c>
      <c r="D463" s="1098"/>
      <c r="E463" s="1098"/>
      <c r="F463" s="1099"/>
      <c r="G463" s="1099"/>
      <c r="H463" s="1099"/>
      <c r="I463" s="1099"/>
      <c r="J463" s="1099"/>
      <c r="K463" s="1099"/>
      <c r="L463" s="1099"/>
      <c r="M463" s="1099"/>
      <c r="N463" s="1099"/>
      <c r="O463" s="1099"/>
      <c r="P463" s="1099"/>
      <c r="Q463" s="1099"/>
      <c r="R463" s="1099"/>
      <c r="S463" s="1099"/>
      <c r="T463" s="1099"/>
      <c r="U463" s="1099"/>
      <c r="V463" s="1099"/>
      <c r="W463" s="1099"/>
      <c r="X463" s="1099"/>
      <c r="Y463" s="1099"/>
      <c r="Z463" s="1099"/>
      <c r="AA463" s="154">
        <f>SUM(AA439)</f>
        <v>0</v>
      </c>
      <c r="AB463" s="875">
        <f>SUM(AB439)</f>
        <v>0</v>
      </c>
    </row>
    <row r="464" spans="1:28" ht="15.75" thickTop="1" x14ac:dyDescent="0.25">
      <c r="A464" s="155"/>
      <c r="B464" s="156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</row>
    <row r="465" spans="1:28" ht="47.25" x14ac:dyDescent="0.25">
      <c r="A465" s="155"/>
      <c r="B465" s="165" t="s">
        <v>174</v>
      </c>
      <c r="C465" s="166"/>
      <c r="D465" s="167" t="s">
        <v>177</v>
      </c>
      <c r="E465" s="167"/>
      <c r="F465" s="169"/>
      <c r="G465" s="174" t="s">
        <v>178</v>
      </c>
      <c r="H465" s="166"/>
      <c r="I465" s="175"/>
      <c r="J465" s="171"/>
      <c r="K465" s="171"/>
      <c r="L465" s="172" t="s">
        <v>176</v>
      </c>
      <c r="M465" s="173"/>
      <c r="N465" s="167" t="s">
        <v>177</v>
      </c>
      <c r="O465" s="169"/>
      <c r="P465" s="174" t="s">
        <v>178</v>
      </c>
      <c r="Q465" s="166"/>
      <c r="R465" s="175"/>
      <c r="S465" s="176"/>
      <c r="T465" s="177" t="s">
        <v>179</v>
      </c>
      <c r="U465" s="173"/>
      <c r="V465" s="173"/>
      <c r="W465" s="178" t="s">
        <v>177</v>
      </c>
      <c r="X465" s="176"/>
      <c r="Y465" s="955" t="s">
        <v>180</v>
      </c>
      <c r="Z465" s="956"/>
      <c r="AA465" s="953"/>
      <c r="AB465" s="954"/>
    </row>
    <row r="466" spans="1:28" ht="47.25" x14ac:dyDescent="0.25">
      <c r="A466" s="155"/>
      <c r="B466" s="179" t="s">
        <v>181</v>
      </c>
      <c r="C466" s="180"/>
      <c r="D466" s="181" t="s">
        <v>177</v>
      </c>
      <c r="E466" s="181"/>
      <c r="F466" s="169"/>
      <c r="G466" s="185" t="s">
        <v>184</v>
      </c>
      <c r="H466" s="180"/>
      <c r="I466" s="186"/>
      <c r="J466" s="171"/>
      <c r="K466" s="171"/>
      <c r="L466" s="183" t="s">
        <v>183</v>
      </c>
      <c r="M466" s="184"/>
      <c r="N466" s="181" t="s">
        <v>177</v>
      </c>
      <c r="O466" s="169"/>
      <c r="P466" s="185" t="s">
        <v>184</v>
      </c>
      <c r="Q466" s="180"/>
      <c r="R466" s="186"/>
      <c r="S466" s="176"/>
      <c r="T466" s="187" t="s">
        <v>185</v>
      </c>
      <c r="U466" s="188"/>
      <c r="V466" s="184"/>
      <c r="W466" s="189" t="s">
        <v>177</v>
      </c>
      <c r="X466" s="176"/>
      <c r="Y466" s="955" t="s">
        <v>186</v>
      </c>
      <c r="Z466" s="956"/>
      <c r="AA466" s="953"/>
      <c r="AB466" s="954"/>
    </row>
    <row r="467" spans="1:28" x14ac:dyDescent="0.25">
      <c r="A467" s="155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</row>
    <row r="468" spans="1:28" x14ac:dyDescent="0.25">
      <c r="A468" s="155"/>
      <c r="B468" s="119"/>
      <c r="C468" s="119"/>
      <c r="D468" s="922" t="s">
        <v>189</v>
      </c>
      <c r="E468" s="923"/>
      <c r="F468" s="923"/>
      <c r="G468" s="923"/>
      <c r="H468" s="923"/>
      <c r="I468" s="923"/>
      <c r="J468" s="923"/>
      <c r="K468" s="923"/>
      <c r="L468" s="923"/>
      <c r="M468" s="923"/>
      <c r="N468" s="923"/>
      <c r="O468" s="923"/>
      <c r="P468" s="923"/>
      <c r="Q468" s="923"/>
      <c r="R468" s="923"/>
      <c r="S468" s="923"/>
      <c r="T468" s="923"/>
      <c r="U468" s="923"/>
      <c r="V468" s="923"/>
      <c r="W468" s="924"/>
    </row>
    <row r="469" spans="1:28" x14ac:dyDescent="0.25">
      <c r="B469" s="119"/>
      <c r="C469" s="119"/>
      <c r="D469" s="925"/>
      <c r="E469" s="926"/>
      <c r="F469" s="926"/>
      <c r="G469" s="926"/>
      <c r="H469" s="926"/>
      <c r="I469" s="926"/>
      <c r="J469" s="926"/>
      <c r="K469" s="926"/>
      <c r="L469" s="926"/>
      <c r="M469" s="926"/>
      <c r="N469" s="926"/>
      <c r="O469" s="926"/>
      <c r="P469" s="926"/>
      <c r="Q469" s="926"/>
      <c r="R469" s="926"/>
      <c r="S469" s="926"/>
      <c r="T469" s="926"/>
      <c r="U469" s="926"/>
      <c r="V469" s="926"/>
      <c r="W469" s="927"/>
    </row>
    <row r="470" spans="1:28" x14ac:dyDescent="0.25">
      <c r="D470" s="19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92"/>
      <c r="R470" s="162"/>
      <c r="S470" s="192"/>
      <c r="T470" s="192"/>
      <c r="U470" s="192"/>
      <c r="V470" s="192"/>
      <c r="W470" s="193"/>
      <c r="AA470" s="200"/>
      <c r="AB470" s="876"/>
    </row>
    <row r="471" spans="1:28" ht="15.75" x14ac:dyDescent="0.25">
      <c r="D471" s="1100" t="s">
        <v>216</v>
      </c>
      <c r="E471" s="1101"/>
      <c r="F471" s="1101"/>
      <c r="G471" s="1101"/>
      <c r="H471" s="1101"/>
      <c r="I471" s="1101"/>
      <c r="J471" s="1101"/>
      <c r="K471" s="1101"/>
      <c r="L471" s="1101"/>
      <c r="M471" s="1101"/>
      <c r="N471" s="1101"/>
      <c r="O471" s="1101"/>
      <c r="P471" s="1101"/>
      <c r="Q471" s="1101"/>
      <c r="R471" s="1101"/>
      <c r="S471" s="1101"/>
      <c r="T471" s="1101"/>
      <c r="U471" s="1101"/>
      <c r="V471" s="1101"/>
      <c r="W471" s="1102"/>
    </row>
    <row r="472" spans="1:28" ht="15.75" x14ac:dyDescent="0.25">
      <c r="D472" s="1100" t="s">
        <v>217</v>
      </c>
      <c r="E472" s="1101"/>
      <c r="F472" s="1101"/>
      <c r="G472" s="1101"/>
      <c r="H472" s="1101"/>
      <c r="I472" s="1101"/>
      <c r="J472" s="1101"/>
      <c r="K472" s="1101"/>
      <c r="L472" s="1101"/>
      <c r="M472" s="1101"/>
      <c r="N472" s="1101"/>
      <c r="O472" s="1101"/>
      <c r="P472" s="1101"/>
      <c r="Q472" s="1101"/>
      <c r="R472" s="1101"/>
      <c r="S472" s="1101"/>
      <c r="T472" s="1101"/>
      <c r="U472" s="1101"/>
      <c r="V472" s="1101"/>
      <c r="W472" s="1102"/>
      <c r="X472" s="190"/>
      <c r="Y472" s="190"/>
      <c r="Z472" s="190"/>
      <c r="AA472" s="202"/>
      <c r="AB472" s="876"/>
    </row>
    <row r="473" spans="1:28" ht="15.75" x14ac:dyDescent="0.25">
      <c r="D473" s="198"/>
      <c r="E473" s="198"/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98"/>
      <c r="X473" s="190"/>
      <c r="Y473" s="190"/>
      <c r="Z473" s="190"/>
      <c r="AA473" s="202"/>
      <c r="AB473" s="876"/>
    </row>
    <row r="474" spans="1:28" ht="15.75" x14ac:dyDescent="0.25">
      <c r="A474" s="119"/>
      <c r="B474" s="985" t="s">
        <v>0</v>
      </c>
      <c r="C474" s="985"/>
      <c r="D474" s="985"/>
      <c r="E474" s="985"/>
      <c r="F474" s="985"/>
      <c r="G474" s="985"/>
      <c r="H474" s="985"/>
      <c r="I474" s="985"/>
      <c r="J474" s="985"/>
      <c r="K474" s="985"/>
      <c r="L474" s="985"/>
      <c r="M474" s="985"/>
      <c r="N474" s="985"/>
      <c r="O474" s="985"/>
      <c r="P474" s="985"/>
      <c r="Q474" s="985"/>
      <c r="R474" s="985"/>
      <c r="S474" s="985"/>
      <c r="T474" s="985"/>
      <c r="U474" s="985"/>
      <c r="V474" s="985"/>
      <c r="W474" s="985"/>
      <c r="X474" s="985"/>
      <c r="Y474" s="985"/>
      <c r="Z474" s="985"/>
      <c r="AA474" s="985"/>
      <c r="AB474" s="985"/>
    </row>
    <row r="475" spans="1:28" ht="15.75" x14ac:dyDescent="0.25">
      <c r="B475" s="985" t="s">
        <v>1</v>
      </c>
      <c r="C475" s="985"/>
      <c r="D475" s="985"/>
      <c r="E475" s="985"/>
      <c r="F475" s="985"/>
      <c r="G475" s="985"/>
      <c r="H475" s="985"/>
      <c r="I475" s="985"/>
      <c r="J475" s="985"/>
      <c r="K475" s="985"/>
      <c r="L475" s="985"/>
      <c r="M475" s="985"/>
      <c r="N475" s="985"/>
      <c r="O475" s="985"/>
      <c r="P475" s="985"/>
      <c r="Q475" s="985"/>
      <c r="R475" s="985"/>
      <c r="S475" s="985"/>
      <c r="T475" s="985"/>
      <c r="U475" s="985"/>
      <c r="V475" s="985"/>
      <c r="W475" s="985"/>
      <c r="X475" s="985"/>
      <c r="Y475" s="985"/>
      <c r="Z475" s="985"/>
      <c r="AA475" s="985"/>
      <c r="AB475" s="985"/>
    </row>
    <row r="476" spans="1:28" ht="15.75" x14ac:dyDescent="0.25">
      <c r="B476" s="985" t="s">
        <v>189</v>
      </c>
      <c r="C476" s="985"/>
      <c r="D476" s="985"/>
      <c r="E476" s="985"/>
      <c r="F476" s="985"/>
      <c r="G476" s="985"/>
      <c r="H476" s="985"/>
      <c r="I476" s="985"/>
      <c r="J476" s="985"/>
      <c r="K476" s="985"/>
      <c r="L476" s="985"/>
      <c r="M476" s="985"/>
      <c r="N476" s="985"/>
      <c r="O476" s="985"/>
      <c r="P476" s="985"/>
      <c r="Q476" s="985"/>
      <c r="R476" s="985"/>
      <c r="S476" s="985"/>
      <c r="T476" s="985"/>
      <c r="U476" s="985"/>
      <c r="V476" s="985"/>
      <c r="W476" s="985"/>
      <c r="X476" s="985"/>
      <c r="Y476" s="985"/>
      <c r="Z476" s="985"/>
      <c r="AA476" s="985"/>
      <c r="AB476" s="985"/>
    </row>
    <row r="477" spans="1:28" ht="18" x14ac:dyDescent="0.25">
      <c r="B477" s="1048" t="s">
        <v>190</v>
      </c>
      <c r="C477" s="1048"/>
      <c r="D477" s="1048"/>
      <c r="E477" s="1048"/>
      <c r="F477" s="1048"/>
      <c r="G477" s="1048"/>
      <c r="H477" s="1048"/>
      <c r="I477" s="1048"/>
      <c r="J477" s="1048"/>
      <c r="K477" s="1048"/>
      <c r="L477" s="1048"/>
      <c r="M477" s="1048"/>
      <c r="N477" s="1048"/>
      <c r="O477" s="1048"/>
      <c r="P477" s="1048"/>
      <c r="Q477" s="1048"/>
      <c r="R477" s="1048"/>
      <c r="S477" s="1048"/>
      <c r="T477" s="1048"/>
      <c r="U477" s="1048"/>
      <c r="V477" s="1048"/>
      <c r="W477" s="1048"/>
      <c r="X477" s="1048"/>
      <c r="Y477" s="1048"/>
      <c r="Z477" s="1048"/>
      <c r="AA477" s="1048"/>
      <c r="AB477" s="1048"/>
    </row>
    <row r="478" spans="1:28" ht="15.75" thickBot="1" x14ac:dyDescent="0.3"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19"/>
      <c r="R478" s="121"/>
      <c r="S478" s="121"/>
      <c r="T478" s="121"/>
      <c r="U478" s="121"/>
      <c r="V478" s="121"/>
    </row>
    <row r="479" spans="1:28" ht="15.75" thickTop="1" x14ac:dyDescent="0.25">
      <c r="A479" s="1061" t="s">
        <v>3</v>
      </c>
      <c r="B479" s="1062"/>
      <c r="C479" s="1062"/>
      <c r="D479" s="1062"/>
      <c r="E479" s="1062"/>
      <c r="F479" s="1063"/>
      <c r="G479" s="1070" t="s">
        <v>4</v>
      </c>
      <c r="H479" s="1070"/>
      <c r="I479" s="1070"/>
      <c r="J479" s="1070"/>
      <c r="K479" s="1070"/>
      <c r="L479" s="1070"/>
      <c r="M479" s="1070"/>
      <c r="N479" s="1070"/>
      <c r="O479" s="1070"/>
      <c r="P479" s="1070"/>
      <c r="Q479" s="1070"/>
      <c r="R479" s="1070"/>
      <c r="S479" s="1070"/>
      <c r="T479" s="1070"/>
      <c r="U479" s="1070"/>
      <c r="V479" s="1070"/>
      <c r="W479" s="1070"/>
      <c r="X479" s="1070"/>
      <c r="Y479" s="1070"/>
      <c r="Z479" s="1070"/>
      <c r="AA479" s="1070"/>
      <c r="AB479" s="1071"/>
    </row>
    <row r="480" spans="1:28" x14ac:dyDescent="0.25">
      <c r="A480" s="1064"/>
      <c r="B480" s="1065"/>
      <c r="C480" s="1065"/>
      <c r="D480" s="1065"/>
      <c r="E480" s="1065"/>
      <c r="F480" s="1066"/>
      <c r="G480" s="988" t="s">
        <v>5</v>
      </c>
      <c r="H480" s="988"/>
      <c r="I480" s="988"/>
      <c r="J480" s="989"/>
      <c r="K480" s="990" t="s">
        <v>6</v>
      </c>
      <c r="L480" s="988"/>
      <c r="M480" s="988"/>
      <c r="N480" s="989"/>
      <c r="O480" s="990" t="s">
        <v>7</v>
      </c>
      <c r="P480" s="988"/>
      <c r="Q480" s="988"/>
      <c r="R480" s="988"/>
      <c r="S480" s="990" t="s">
        <v>8</v>
      </c>
      <c r="T480" s="988"/>
      <c r="U480" s="988"/>
      <c r="V480" s="989"/>
      <c r="W480" s="990" t="s">
        <v>9</v>
      </c>
      <c r="X480" s="989"/>
      <c r="Y480" s="991" t="s">
        <v>10</v>
      </c>
      <c r="Z480" s="992"/>
      <c r="AA480" s="992"/>
      <c r="AB480" s="1072"/>
    </row>
    <row r="481" spans="1:28" ht="15.75" thickBot="1" x14ac:dyDescent="0.3">
      <c r="A481" s="1067"/>
      <c r="B481" s="1068"/>
      <c r="C481" s="1068"/>
      <c r="D481" s="1068"/>
      <c r="E481" s="1068"/>
      <c r="F481" s="1069"/>
      <c r="G481" s="964" t="s">
        <v>11</v>
      </c>
      <c r="H481" s="963"/>
      <c r="I481" s="971" t="s">
        <v>12</v>
      </c>
      <c r="J481" s="972"/>
      <c r="K481" s="973" t="s">
        <v>13</v>
      </c>
      <c r="L481" s="972"/>
      <c r="M481" s="973" t="s">
        <v>14</v>
      </c>
      <c r="N481" s="972"/>
      <c r="O481" s="973" t="s">
        <v>15</v>
      </c>
      <c r="P481" s="972"/>
      <c r="Q481" s="973" t="s">
        <v>16</v>
      </c>
      <c r="R481" s="972"/>
      <c r="S481" s="973" t="s">
        <v>17</v>
      </c>
      <c r="T481" s="972"/>
      <c r="U481" s="973" t="s">
        <v>18</v>
      </c>
      <c r="V481" s="972"/>
      <c r="W481" s="973" t="s">
        <v>19</v>
      </c>
      <c r="X481" s="972"/>
      <c r="Y481" s="994"/>
      <c r="Z481" s="995"/>
      <c r="AA481" s="995"/>
      <c r="AB481" s="1073"/>
    </row>
    <row r="482" spans="1:28" ht="39" thickTop="1" x14ac:dyDescent="0.25">
      <c r="A482" s="2" t="s">
        <v>20</v>
      </c>
      <c r="B482" s="122" t="s">
        <v>21</v>
      </c>
      <c r="C482" s="4" t="s">
        <v>22</v>
      </c>
      <c r="D482" s="974" t="s">
        <v>23</v>
      </c>
      <c r="E482" s="975"/>
      <c r="F482" s="5" t="s">
        <v>24</v>
      </c>
      <c r="G482" s="6" t="s">
        <v>25</v>
      </c>
      <c r="H482" s="6" t="s">
        <v>26</v>
      </c>
      <c r="I482" s="6" t="s">
        <v>25</v>
      </c>
      <c r="J482" s="6" t="s">
        <v>26</v>
      </c>
      <c r="K482" s="6" t="s">
        <v>25</v>
      </c>
      <c r="L482" s="6" t="s">
        <v>26</v>
      </c>
      <c r="M482" s="6" t="s">
        <v>25</v>
      </c>
      <c r="N482" s="6" t="s">
        <v>26</v>
      </c>
      <c r="O482" s="6" t="s">
        <v>25</v>
      </c>
      <c r="P482" s="6" t="s">
        <v>26</v>
      </c>
      <c r="Q482" s="5" t="s">
        <v>25</v>
      </c>
      <c r="R482" s="5" t="s">
        <v>26</v>
      </c>
      <c r="S482" s="5" t="s">
        <v>25</v>
      </c>
      <c r="T482" s="5" t="s">
        <v>26</v>
      </c>
      <c r="U482" s="5" t="s">
        <v>25</v>
      </c>
      <c r="V482" s="5" t="s">
        <v>26</v>
      </c>
      <c r="W482" s="5" t="s">
        <v>25</v>
      </c>
      <c r="X482" s="5" t="s">
        <v>26</v>
      </c>
      <c r="Y482" s="4" t="s">
        <v>27</v>
      </c>
      <c r="Z482" s="4" t="s">
        <v>28</v>
      </c>
      <c r="AA482" s="5" t="s">
        <v>29</v>
      </c>
      <c r="AB482" s="855" t="s">
        <v>30</v>
      </c>
    </row>
    <row r="483" spans="1:28" x14ac:dyDescent="0.25">
      <c r="A483" s="7"/>
      <c r="B483" s="1089" t="s">
        <v>31</v>
      </c>
      <c r="C483" s="978" t="s">
        <v>32</v>
      </c>
      <c r="D483" s="974" t="s">
        <v>33</v>
      </c>
      <c r="E483" s="975"/>
      <c r="F483" s="938" t="s">
        <v>34</v>
      </c>
      <c r="G483" s="8" t="s">
        <v>35</v>
      </c>
      <c r="H483" s="8" t="s">
        <v>35</v>
      </c>
      <c r="I483" s="8" t="s">
        <v>35</v>
      </c>
      <c r="J483" s="8" t="s">
        <v>35</v>
      </c>
      <c r="K483" s="8" t="s">
        <v>35</v>
      </c>
      <c r="L483" s="8" t="s">
        <v>35</v>
      </c>
      <c r="M483" s="8" t="s">
        <v>35</v>
      </c>
      <c r="N483" s="8" t="s">
        <v>35</v>
      </c>
      <c r="O483" s="8" t="s">
        <v>35</v>
      </c>
      <c r="P483" s="8" t="s">
        <v>35</v>
      </c>
      <c r="Q483" s="8" t="s">
        <v>35</v>
      </c>
      <c r="R483" s="8" t="s">
        <v>35</v>
      </c>
      <c r="S483" s="8" t="s">
        <v>35</v>
      </c>
      <c r="T483" s="8" t="s">
        <v>35</v>
      </c>
      <c r="U483" s="8" t="s">
        <v>35</v>
      </c>
      <c r="V483" s="8" t="s">
        <v>35</v>
      </c>
      <c r="W483" s="8" t="s">
        <v>35</v>
      </c>
      <c r="X483" s="8" t="s">
        <v>35</v>
      </c>
      <c r="Y483" s="939" t="s">
        <v>36</v>
      </c>
      <c r="Z483" s="939" t="s">
        <v>36</v>
      </c>
      <c r="AA483" s="1074" t="s">
        <v>37</v>
      </c>
      <c r="AB483" s="1075" t="s">
        <v>36</v>
      </c>
    </row>
    <row r="484" spans="1:28" ht="48" x14ac:dyDescent="0.25">
      <c r="A484" s="9"/>
      <c r="B484" s="1089"/>
      <c r="C484" s="978"/>
      <c r="D484" s="4" t="s">
        <v>38</v>
      </c>
      <c r="E484" s="4" t="s">
        <v>39</v>
      </c>
      <c r="F484" s="938"/>
      <c r="G484" s="10" t="s">
        <v>36</v>
      </c>
      <c r="H484" s="10" t="s">
        <v>36</v>
      </c>
      <c r="I484" s="10" t="s">
        <v>36</v>
      </c>
      <c r="J484" s="10" t="s">
        <v>36</v>
      </c>
      <c r="K484" s="10" t="s">
        <v>36</v>
      </c>
      <c r="L484" s="10" t="s">
        <v>36</v>
      </c>
      <c r="M484" s="10" t="s">
        <v>36</v>
      </c>
      <c r="N484" s="10" t="s">
        <v>36</v>
      </c>
      <c r="O484" s="10" t="s">
        <v>36</v>
      </c>
      <c r="P484" s="10" t="s">
        <v>36</v>
      </c>
      <c r="Q484" s="10" t="s">
        <v>36</v>
      </c>
      <c r="R484" s="11" t="s">
        <v>36</v>
      </c>
      <c r="S484" s="11" t="s">
        <v>36</v>
      </c>
      <c r="T484" s="11" t="s">
        <v>36</v>
      </c>
      <c r="U484" s="11" t="s">
        <v>36</v>
      </c>
      <c r="V484" s="11" t="s">
        <v>36</v>
      </c>
      <c r="W484" s="11" t="s">
        <v>36</v>
      </c>
      <c r="X484" s="11" t="s">
        <v>36</v>
      </c>
      <c r="Y484" s="939"/>
      <c r="Z484" s="939"/>
      <c r="AA484" s="1074"/>
      <c r="AB484" s="1075"/>
    </row>
    <row r="485" spans="1:28" x14ac:dyDescent="0.25">
      <c r="A485" s="123">
        <v>79</v>
      </c>
      <c r="B485" s="933" t="s">
        <v>304</v>
      </c>
      <c r="C485" s="1040" t="str">
        <f>IF(AA485&gt;=450000,"LPN",IF(AND(AA485&gt;190000,AA485&lt;470000),"LP",IF(AND(AA485&gt;=56000,AA485&lt;=190000),"3C","2C ")))</f>
        <v xml:space="preserve">2C </v>
      </c>
      <c r="D485" s="1090" t="s">
        <v>192</v>
      </c>
      <c r="E485" s="933" t="s">
        <v>302</v>
      </c>
      <c r="F485" s="933" t="s">
        <v>196</v>
      </c>
      <c r="G485" s="16" t="s">
        <v>44</v>
      </c>
      <c r="H485" s="16" t="s">
        <v>44</v>
      </c>
      <c r="I485" s="16" t="s">
        <v>44</v>
      </c>
      <c r="J485" s="16" t="s">
        <v>44</v>
      </c>
      <c r="K485" s="16">
        <f>SUM(L485-8)</f>
        <v>42046</v>
      </c>
      <c r="L485" s="16">
        <f>SUM(M485*1)</f>
        <v>42054</v>
      </c>
      <c r="M485" s="16">
        <f>SUM(N485*1)</f>
        <v>42054</v>
      </c>
      <c r="N485" s="16">
        <f>SUM(O485-1)</f>
        <v>42054</v>
      </c>
      <c r="O485" s="16">
        <f>SUM(U485-3)</f>
        <v>42055</v>
      </c>
      <c r="P485" s="135">
        <f>SUM(U485*1)</f>
        <v>42058</v>
      </c>
      <c r="Q485" s="135" t="s">
        <v>44</v>
      </c>
      <c r="R485" s="135" t="s">
        <v>44</v>
      </c>
      <c r="S485" s="135" t="s">
        <v>44</v>
      </c>
      <c r="T485" s="135" t="s">
        <v>44</v>
      </c>
      <c r="U485" s="135">
        <f>SUM(V485-4)</f>
        <v>42058</v>
      </c>
      <c r="V485" s="135">
        <f>SUM(W485-4)</f>
        <v>42062</v>
      </c>
      <c r="W485" s="135">
        <f>SUM(X485-3)</f>
        <v>42066</v>
      </c>
      <c r="X485" s="136">
        <v>42069</v>
      </c>
      <c r="Y485" s="138"/>
      <c r="Z485" s="138"/>
      <c r="AA485" s="140">
        <v>1011</v>
      </c>
      <c r="AB485" s="872"/>
    </row>
    <row r="486" spans="1:28" x14ac:dyDescent="0.25">
      <c r="A486" s="129"/>
      <c r="B486" s="934"/>
      <c r="C486" s="1041"/>
      <c r="D486" s="1091"/>
      <c r="E486" s="934"/>
      <c r="F486" s="934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1"/>
      <c r="S486" s="11"/>
      <c r="T486" s="11"/>
      <c r="U486" s="11"/>
      <c r="V486" s="11"/>
      <c r="W486" s="11"/>
      <c r="X486" s="11"/>
      <c r="Y486" s="138"/>
      <c r="Z486" s="138"/>
      <c r="AA486" s="140"/>
      <c r="AB486" s="872"/>
    </row>
    <row r="487" spans="1:28" x14ac:dyDescent="0.25">
      <c r="A487" s="123">
        <f>+A485+1</f>
        <v>80</v>
      </c>
      <c r="B487" s="933" t="s">
        <v>305</v>
      </c>
      <c r="C487" s="1040" t="str">
        <f>IF(AA487&gt;=450000,"LPN",IF(AND(AA487&gt;190000,AA487&lt;470000),"LP",IF(AND(AA487&gt;=56000,AA487&lt;=190000),"3C","2C ")))</f>
        <v xml:space="preserve">2C </v>
      </c>
      <c r="D487" s="1090" t="s">
        <v>192</v>
      </c>
      <c r="E487" s="933" t="s">
        <v>302</v>
      </c>
      <c r="F487" s="933" t="s">
        <v>196</v>
      </c>
      <c r="G487" s="16" t="s">
        <v>44</v>
      </c>
      <c r="H487" s="16" t="s">
        <v>44</v>
      </c>
      <c r="I487" s="16" t="s">
        <v>44</v>
      </c>
      <c r="J487" s="16" t="s">
        <v>44</v>
      </c>
      <c r="K487" s="16">
        <f>SUM(L487-8)</f>
        <v>42046</v>
      </c>
      <c r="L487" s="16">
        <f>SUM(M487*1)</f>
        <v>42054</v>
      </c>
      <c r="M487" s="16">
        <f>SUM(N487*1)</f>
        <v>42054</v>
      </c>
      <c r="N487" s="16">
        <f>SUM(O487-1)</f>
        <v>42054</v>
      </c>
      <c r="O487" s="16">
        <f>SUM(U487-3)</f>
        <v>42055</v>
      </c>
      <c r="P487" s="135">
        <f>SUM(U487*1)</f>
        <v>42058</v>
      </c>
      <c r="Q487" s="135" t="s">
        <v>44</v>
      </c>
      <c r="R487" s="135" t="s">
        <v>44</v>
      </c>
      <c r="S487" s="135" t="s">
        <v>44</v>
      </c>
      <c r="T487" s="135" t="s">
        <v>44</v>
      </c>
      <c r="U487" s="135">
        <f>SUM(V487-4)</f>
        <v>42058</v>
      </c>
      <c r="V487" s="135">
        <f>SUM(W487-4)</f>
        <v>42062</v>
      </c>
      <c r="W487" s="135">
        <f>SUM(X487-3)</f>
        <v>42066</v>
      </c>
      <c r="X487" s="136">
        <v>42069</v>
      </c>
      <c r="Y487" s="138"/>
      <c r="Z487" s="138"/>
      <c r="AA487" s="140">
        <v>1404</v>
      </c>
      <c r="AB487" s="872"/>
    </row>
    <row r="488" spans="1:28" x14ac:dyDescent="0.25">
      <c r="A488" s="129"/>
      <c r="B488" s="934"/>
      <c r="C488" s="1041"/>
      <c r="D488" s="1091"/>
      <c r="E488" s="934"/>
      <c r="F488" s="934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1"/>
      <c r="S488" s="11"/>
      <c r="T488" s="11"/>
      <c r="U488" s="11"/>
      <c r="V488" s="11"/>
      <c r="W488" s="11"/>
      <c r="X488" s="11"/>
      <c r="Y488" s="138"/>
      <c r="Z488" s="138"/>
      <c r="AA488" s="140"/>
      <c r="AB488" s="872"/>
    </row>
    <row r="489" spans="1:28" x14ac:dyDescent="0.25">
      <c r="A489" s="123">
        <f>+A487+1</f>
        <v>81</v>
      </c>
      <c r="B489" s="933" t="s">
        <v>306</v>
      </c>
      <c r="C489" s="1095" t="s">
        <v>307</v>
      </c>
      <c r="D489" s="1090" t="s">
        <v>192</v>
      </c>
      <c r="E489" s="933" t="s">
        <v>302</v>
      </c>
      <c r="F489" s="933" t="s">
        <v>196</v>
      </c>
      <c r="G489" s="16" t="s">
        <v>44</v>
      </c>
      <c r="H489" s="16" t="s">
        <v>44</v>
      </c>
      <c r="I489" s="16" t="s">
        <v>44</v>
      </c>
      <c r="J489" s="16" t="s">
        <v>44</v>
      </c>
      <c r="K489" s="16">
        <f>SUM(L489-8)</f>
        <v>42046</v>
      </c>
      <c r="L489" s="16">
        <f>SUM(M489*1)</f>
        <v>42054</v>
      </c>
      <c r="M489" s="16">
        <f>SUM(N489*1)</f>
        <v>42054</v>
      </c>
      <c r="N489" s="16">
        <f>SUM(O489-1)</f>
        <v>42054</v>
      </c>
      <c r="O489" s="16">
        <f>SUM(U489-3)</f>
        <v>42055</v>
      </c>
      <c r="P489" s="135">
        <f>SUM(U489*1)</f>
        <v>42058</v>
      </c>
      <c r="Q489" s="135" t="s">
        <v>44</v>
      </c>
      <c r="R489" s="135" t="s">
        <v>44</v>
      </c>
      <c r="S489" s="135" t="s">
        <v>44</v>
      </c>
      <c r="T489" s="135" t="s">
        <v>44</v>
      </c>
      <c r="U489" s="135">
        <f>SUM(V489-4)</f>
        <v>42058</v>
      </c>
      <c r="V489" s="135">
        <f>SUM(W489-4)</f>
        <v>42062</v>
      </c>
      <c r="W489" s="135">
        <f>SUM(X489-3)</f>
        <v>42066</v>
      </c>
      <c r="X489" s="136">
        <v>42069</v>
      </c>
      <c r="Y489" s="138"/>
      <c r="Z489" s="138"/>
      <c r="AA489" s="140">
        <v>25300</v>
      </c>
      <c r="AB489" s="872"/>
    </row>
    <row r="490" spans="1:28" x14ac:dyDescent="0.25">
      <c r="A490" s="129"/>
      <c r="B490" s="934"/>
      <c r="C490" s="1096"/>
      <c r="D490" s="1091"/>
      <c r="E490" s="934"/>
      <c r="F490" s="934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1"/>
      <c r="S490" s="11"/>
      <c r="T490" s="11"/>
      <c r="U490" s="11"/>
      <c r="V490" s="11"/>
      <c r="W490" s="11"/>
      <c r="X490" s="11"/>
      <c r="Y490" s="138"/>
      <c r="Z490" s="138"/>
      <c r="AA490" s="140"/>
      <c r="AB490" s="872"/>
    </row>
    <row r="491" spans="1:28" x14ac:dyDescent="0.25">
      <c r="A491" s="123">
        <f>+A489+1</f>
        <v>82</v>
      </c>
      <c r="B491" s="933" t="s">
        <v>308</v>
      </c>
      <c r="C491" s="1040" t="str">
        <f>IF(AA491&gt;=450000,"LPN",IF(AND(AA491&gt;190000,AA491&lt;470000),"LP",IF(AND(AA491&gt;=56000,AA491&lt;=190000),"3C","2C ")))</f>
        <v xml:space="preserve">2C </v>
      </c>
      <c r="D491" s="1090" t="s">
        <v>192</v>
      </c>
      <c r="E491" s="933" t="s">
        <v>302</v>
      </c>
      <c r="F491" s="933" t="s">
        <v>196</v>
      </c>
      <c r="G491" s="16" t="s">
        <v>44</v>
      </c>
      <c r="H491" s="16" t="s">
        <v>44</v>
      </c>
      <c r="I491" s="16" t="s">
        <v>44</v>
      </c>
      <c r="J491" s="16" t="s">
        <v>44</v>
      </c>
      <c r="K491" s="16">
        <f>SUM(L491-8)</f>
        <v>42046</v>
      </c>
      <c r="L491" s="16">
        <f>SUM(M491*1)</f>
        <v>42054</v>
      </c>
      <c r="M491" s="16">
        <f>SUM(N491*1)</f>
        <v>42054</v>
      </c>
      <c r="N491" s="16">
        <f>SUM(O491-1)</f>
        <v>42054</v>
      </c>
      <c r="O491" s="16">
        <f>SUM(U491-3)</f>
        <v>42055</v>
      </c>
      <c r="P491" s="135">
        <f>SUM(U491*1)</f>
        <v>42058</v>
      </c>
      <c r="Q491" s="135" t="s">
        <v>44</v>
      </c>
      <c r="R491" s="135" t="s">
        <v>44</v>
      </c>
      <c r="S491" s="135" t="s">
        <v>44</v>
      </c>
      <c r="T491" s="135" t="s">
        <v>44</v>
      </c>
      <c r="U491" s="135">
        <f>SUM(V491-4)</f>
        <v>42058</v>
      </c>
      <c r="V491" s="135">
        <f>SUM(W491-4)</f>
        <v>42062</v>
      </c>
      <c r="W491" s="135">
        <f>SUM(X491-3)</f>
        <v>42066</v>
      </c>
      <c r="X491" s="136">
        <v>42069</v>
      </c>
      <c r="Y491" s="138"/>
      <c r="Z491" s="138"/>
      <c r="AA491" s="140">
        <v>2000</v>
      </c>
      <c r="AB491" s="872"/>
    </row>
    <row r="492" spans="1:28" x14ac:dyDescent="0.25">
      <c r="A492" s="129"/>
      <c r="B492" s="934"/>
      <c r="C492" s="1041"/>
      <c r="D492" s="1091"/>
      <c r="E492" s="934"/>
      <c r="F492" s="934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1"/>
      <c r="S492" s="11"/>
      <c r="T492" s="11"/>
      <c r="U492" s="11"/>
      <c r="V492" s="11"/>
      <c r="W492" s="11"/>
      <c r="X492" s="11"/>
      <c r="Y492" s="138"/>
      <c r="Z492" s="138"/>
      <c r="AA492" s="140"/>
      <c r="AB492" s="872"/>
    </row>
    <row r="493" spans="1:28" x14ac:dyDescent="0.25">
      <c r="A493" s="123">
        <f>+A491+1</f>
        <v>83</v>
      </c>
      <c r="B493" s="933" t="s">
        <v>309</v>
      </c>
      <c r="C493" s="1040" t="str">
        <f>IF(AA493&gt;=450000,"LPN",IF(AND(AA493&gt;190000,AA493&lt;470000),"LP",IF(AND(AA493&gt;=56000,AA493&lt;=190000),"3C","2C ")))</f>
        <v xml:space="preserve">2C </v>
      </c>
      <c r="D493" s="1090" t="s">
        <v>192</v>
      </c>
      <c r="E493" s="933" t="s">
        <v>302</v>
      </c>
      <c r="F493" s="933" t="s">
        <v>196</v>
      </c>
      <c r="G493" s="16" t="s">
        <v>44</v>
      </c>
      <c r="H493" s="16" t="s">
        <v>44</v>
      </c>
      <c r="I493" s="16" t="s">
        <v>44</v>
      </c>
      <c r="J493" s="16" t="s">
        <v>44</v>
      </c>
      <c r="K493" s="16">
        <f>SUM(L493-8)</f>
        <v>42046</v>
      </c>
      <c r="L493" s="16">
        <f>SUM(M493*1)</f>
        <v>42054</v>
      </c>
      <c r="M493" s="16">
        <f>SUM(N493*1)</f>
        <v>42054</v>
      </c>
      <c r="N493" s="16">
        <f>SUM(O493-1)</f>
        <v>42054</v>
      </c>
      <c r="O493" s="16">
        <f>SUM(U493-3)</f>
        <v>42055</v>
      </c>
      <c r="P493" s="135">
        <f>SUM(U493*1)</f>
        <v>42058</v>
      </c>
      <c r="Q493" s="135" t="s">
        <v>44</v>
      </c>
      <c r="R493" s="135" t="s">
        <v>44</v>
      </c>
      <c r="S493" s="135" t="s">
        <v>44</v>
      </c>
      <c r="T493" s="135" t="s">
        <v>44</v>
      </c>
      <c r="U493" s="135">
        <f>SUM(V493-4)</f>
        <v>42058</v>
      </c>
      <c r="V493" s="135">
        <f>SUM(W493-4)</f>
        <v>42062</v>
      </c>
      <c r="W493" s="135">
        <f>SUM(X493-3)</f>
        <v>42066</v>
      </c>
      <c r="X493" s="136">
        <v>42069</v>
      </c>
      <c r="Y493" s="138"/>
      <c r="Z493" s="138"/>
      <c r="AA493" s="140">
        <v>1125</v>
      </c>
      <c r="AB493" s="872"/>
    </row>
    <row r="494" spans="1:28" x14ac:dyDescent="0.25">
      <c r="A494" s="129"/>
      <c r="B494" s="934"/>
      <c r="C494" s="1041"/>
      <c r="D494" s="1091"/>
      <c r="E494" s="934"/>
      <c r="F494" s="934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1"/>
      <c r="S494" s="11"/>
      <c r="T494" s="11"/>
      <c r="U494" s="11"/>
      <c r="V494" s="11"/>
      <c r="W494" s="11"/>
      <c r="X494" s="11"/>
      <c r="Y494" s="138"/>
      <c r="Z494" s="138"/>
      <c r="AA494" s="140"/>
      <c r="AB494" s="872"/>
    </row>
    <row r="495" spans="1:28" x14ac:dyDescent="0.25">
      <c r="A495" s="123">
        <f>+A493+1</f>
        <v>84</v>
      </c>
      <c r="B495" s="933" t="s">
        <v>310</v>
      </c>
      <c r="C495" s="1040" t="str">
        <f>IF(AA495&gt;=450000,"LPN",IF(AND(AA495&gt;190000,AA495&lt;470000),"LP",IF(AND(AA495&gt;=56000,AA495&lt;=190000),"3C","2C ")))</f>
        <v xml:space="preserve">2C </v>
      </c>
      <c r="D495" s="1090" t="s">
        <v>192</v>
      </c>
      <c r="E495" s="933" t="s">
        <v>302</v>
      </c>
      <c r="F495" s="933" t="s">
        <v>196</v>
      </c>
      <c r="G495" s="16" t="s">
        <v>44</v>
      </c>
      <c r="H495" s="16" t="s">
        <v>44</v>
      </c>
      <c r="I495" s="16" t="s">
        <v>44</v>
      </c>
      <c r="J495" s="16" t="s">
        <v>44</v>
      </c>
      <c r="K495" s="16">
        <f>SUM(L495-8)</f>
        <v>42046</v>
      </c>
      <c r="L495" s="16">
        <f>SUM(M495*1)</f>
        <v>42054</v>
      </c>
      <c r="M495" s="16">
        <f>SUM(N495*1)</f>
        <v>42054</v>
      </c>
      <c r="N495" s="16">
        <f>SUM(O495-1)</f>
        <v>42054</v>
      </c>
      <c r="O495" s="16">
        <f>SUM(U495-3)</f>
        <v>42055</v>
      </c>
      <c r="P495" s="135">
        <f>SUM(U495*1)</f>
        <v>42058</v>
      </c>
      <c r="Q495" s="135" t="s">
        <v>44</v>
      </c>
      <c r="R495" s="135" t="s">
        <v>44</v>
      </c>
      <c r="S495" s="135" t="s">
        <v>44</v>
      </c>
      <c r="T495" s="135" t="s">
        <v>44</v>
      </c>
      <c r="U495" s="135">
        <f>SUM(V495-4)</f>
        <v>42058</v>
      </c>
      <c r="V495" s="135">
        <f>SUM(W495-4)</f>
        <v>42062</v>
      </c>
      <c r="W495" s="135">
        <f>SUM(X495-3)</f>
        <v>42066</v>
      </c>
      <c r="X495" s="136">
        <v>42069</v>
      </c>
      <c r="Y495" s="138"/>
      <c r="Z495" s="138"/>
      <c r="AA495" s="140">
        <v>460</v>
      </c>
      <c r="AB495" s="872"/>
    </row>
    <row r="496" spans="1:28" x14ac:dyDescent="0.25">
      <c r="A496" s="129"/>
      <c r="B496" s="934"/>
      <c r="C496" s="1041"/>
      <c r="D496" s="1091"/>
      <c r="E496" s="934"/>
      <c r="F496" s="934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1"/>
      <c r="S496" s="11"/>
      <c r="T496" s="11"/>
      <c r="U496" s="11"/>
      <c r="V496" s="11"/>
      <c r="W496" s="11"/>
      <c r="X496" s="11"/>
      <c r="Y496" s="138"/>
      <c r="Z496" s="138"/>
      <c r="AA496" s="140"/>
      <c r="AB496" s="872"/>
    </row>
    <row r="497" spans="1:28" x14ac:dyDescent="0.25">
      <c r="A497" s="123">
        <f>+A495+1</f>
        <v>85</v>
      </c>
      <c r="B497" s="933" t="s">
        <v>311</v>
      </c>
      <c r="C497" s="1040" t="str">
        <f>IF(AA497&gt;=450000,"LPN",IF(AND(AA497&gt;190000,AA497&lt;470000),"LP",IF(AND(AA497&gt;=56000,AA497&lt;=190000),"3C","2C ")))</f>
        <v xml:space="preserve">2C </v>
      </c>
      <c r="D497" s="1090" t="s">
        <v>192</v>
      </c>
      <c r="E497" s="933" t="s">
        <v>302</v>
      </c>
      <c r="F497" s="933" t="s">
        <v>194</v>
      </c>
      <c r="G497" s="16" t="s">
        <v>44</v>
      </c>
      <c r="H497" s="16" t="s">
        <v>44</v>
      </c>
      <c r="I497" s="16" t="s">
        <v>44</v>
      </c>
      <c r="J497" s="16" t="s">
        <v>44</v>
      </c>
      <c r="K497" s="16">
        <f>SUM(L497-8)</f>
        <v>42109</v>
      </c>
      <c r="L497" s="16">
        <f>SUM(M497*1)</f>
        <v>42117</v>
      </c>
      <c r="M497" s="16">
        <f>SUM(N497*1)</f>
        <v>42117</v>
      </c>
      <c r="N497" s="16">
        <f>SUM(O497-1)</f>
        <v>42117</v>
      </c>
      <c r="O497" s="16">
        <f>SUM(U497-3)</f>
        <v>42118</v>
      </c>
      <c r="P497" s="135">
        <f>SUM(U497*1)</f>
        <v>42121</v>
      </c>
      <c r="Q497" s="135" t="s">
        <v>44</v>
      </c>
      <c r="R497" s="135" t="s">
        <v>44</v>
      </c>
      <c r="S497" s="135" t="s">
        <v>44</v>
      </c>
      <c r="T497" s="135" t="s">
        <v>44</v>
      </c>
      <c r="U497" s="135">
        <f>SUM(V497-4)</f>
        <v>42121</v>
      </c>
      <c r="V497" s="135">
        <f>SUM(W497-4)</f>
        <v>42125</v>
      </c>
      <c r="W497" s="135">
        <f>SUM(X497-3)</f>
        <v>42129</v>
      </c>
      <c r="X497" s="136">
        <v>42132</v>
      </c>
      <c r="Y497" s="138"/>
      <c r="Z497" s="138"/>
      <c r="AA497" s="140">
        <v>4000</v>
      </c>
      <c r="AB497" s="872"/>
    </row>
    <row r="498" spans="1:28" x14ac:dyDescent="0.25">
      <c r="A498" s="129"/>
      <c r="B498" s="934"/>
      <c r="C498" s="1041"/>
      <c r="D498" s="1091"/>
      <c r="E498" s="934"/>
      <c r="F498" s="934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1"/>
      <c r="S498" s="11"/>
      <c r="T498" s="11"/>
      <c r="U498" s="11"/>
      <c r="V498" s="11"/>
      <c r="W498" s="11"/>
      <c r="X498" s="11"/>
      <c r="Y498" s="138"/>
      <c r="Z498" s="138"/>
      <c r="AA498" s="140"/>
      <c r="AB498" s="872"/>
    </row>
    <row r="499" spans="1:28" x14ac:dyDescent="0.25">
      <c r="A499" s="123">
        <f>+A497+1</f>
        <v>86</v>
      </c>
      <c r="B499" s="933" t="s">
        <v>312</v>
      </c>
      <c r="C499" s="1040" t="str">
        <f>IF(AA499&gt;=450000,"LPN",IF(AND(AA499&gt;190000,AA499&lt;470000),"LP",IF(AND(AA499&gt;=56000,AA499&lt;=190000),"3C","2C ")))</f>
        <v xml:space="preserve">2C </v>
      </c>
      <c r="D499" s="1090" t="s">
        <v>192</v>
      </c>
      <c r="E499" s="933" t="s">
        <v>302</v>
      </c>
      <c r="F499" s="933" t="s">
        <v>269</v>
      </c>
      <c r="G499" s="16" t="s">
        <v>44</v>
      </c>
      <c r="H499" s="16" t="s">
        <v>44</v>
      </c>
      <c r="I499" s="16" t="s">
        <v>44</v>
      </c>
      <c r="J499" s="16" t="s">
        <v>44</v>
      </c>
      <c r="K499" s="16">
        <f>SUM(L499-8)</f>
        <v>42130</v>
      </c>
      <c r="L499" s="16">
        <f>SUM(M499*1)</f>
        <v>42138</v>
      </c>
      <c r="M499" s="16">
        <f>SUM(N499*1)</f>
        <v>42138</v>
      </c>
      <c r="N499" s="16">
        <f>SUM(O499-1)</f>
        <v>42138</v>
      </c>
      <c r="O499" s="16">
        <f>SUM(U499-3)</f>
        <v>42139</v>
      </c>
      <c r="P499" s="135">
        <f>SUM(U499*1)</f>
        <v>42142</v>
      </c>
      <c r="Q499" s="135" t="s">
        <v>44</v>
      </c>
      <c r="R499" s="135" t="s">
        <v>44</v>
      </c>
      <c r="S499" s="135" t="s">
        <v>44</v>
      </c>
      <c r="T499" s="135" t="s">
        <v>44</v>
      </c>
      <c r="U499" s="135">
        <f>SUM(V499-4)</f>
        <v>42142</v>
      </c>
      <c r="V499" s="135">
        <f>SUM(W499-4)</f>
        <v>42146</v>
      </c>
      <c r="W499" s="135">
        <f>SUM(X499-3)</f>
        <v>42150</v>
      </c>
      <c r="X499" s="136">
        <v>42153</v>
      </c>
      <c r="Y499" s="138"/>
      <c r="Z499" s="138"/>
      <c r="AA499" s="140">
        <v>3000</v>
      </c>
      <c r="AB499" s="872"/>
    </row>
    <row r="500" spans="1:28" x14ac:dyDescent="0.25">
      <c r="A500" s="129"/>
      <c r="B500" s="934"/>
      <c r="C500" s="1041"/>
      <c r="D500" s="1091"/>
      <c r="E500" s="934"/>
      <c r="F500" s="934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1"/>
      <c r="S500" s="11"/>
      <c r="T500" s="11"/>
      <c r="U500" s="11"/>
      <c r="V500" s="11"/>
      <c r="W500" s="11"/>
      <c r="X500" s="11"/>
      <c r="Y500" s="138"/>
      <c r="Z500" s="138"/>
      <c r="AA500" s="140"/>
      <c r="AB500" s="872"/>
    </row>
    <row r="501" spans="1:28" x14ac:dyDescent="0.25">
      <c r="A501" s="123">
        <f>+A499+1</f>
        <v>87</v>
      </c>
      <c r="B501" s="933" t="s">
        <v>313</v>
      </c>
      <c r="C501" s="1040" t="str">
        <f>IF(AA501&gt;=450000,"LPN",IF(AND(AA501&gt;190000,AA501&lt;470000),"LP",IF(AND(AA501&gt;=56000,AA501&lt;=190000),"3C","2C ")))</f>
        <v xml:space="preserve">2C </v>
      </c>
      <c r="D501" s="1090" t="s">
        <v>192</v>
      </c>
      <c r="E501" s="933" t="s">
        <v>302</v>
      </c>
      <c r="F501" s="933" t="s">
        <v>314</v>
      </c>
      <c r="G501" s="16" t="s">
        <v>44</v>
      </c>
      <c r="H501" s="16" t="s">
        <v>44</v>
      </c>
      <c r="I501" s="16" t="s">
        <v>44</v>
      </c>
      <c r="J501" s="16" t="s">
        <v>44</v>
      </c>
      <c r="K501" s="16">
        <f>SUM(L501-8)</f>
        <v>42081</v>
      </c>
      <c r="L501" s="16">
        <f>SUM(M501*1)</f>
        <v>42089</v>
      </c>
      <c r="M501" s="16">
        <f>SUM(N501*1)</f>
        <v>42089</v>
      </c>
      <c r="N501" s="16">
        <f>SUM(O501-1)</f>
        <v>42089</v>
      </c>
      <c r="O501" s="16">
        <f>SUM(U501-3)</f>
        <v>42090</v>
      </c>
      <c r="P501" s="135">
        <f>SUM(U501*1)</f>
        <v>42093</v>
      </c>
      <c r="Q501" s="135" t="s">
        <v>44</v>
      </c>
      <c r="R501" s="135" t="s">
        <v>44</v>
      </c>
      <c r="S501" s="135" t="s">
        <v>44</v>
      </c>
      <c r="T501" s="135" t="s">
        <v>44</v>
      </c>
      <c r="U501" s="135">
        <f>SUM(V501-4)</f>
        <v>42093</v>
      </c>
      <c r="V501" s="135">
        <f>SUM(W501-4)</f>
        <v>42097</v>
      </c>
      <c r="W501" s="135">
        <f>SUM(X501-3)</f>
        <v>42101</v>
      </c>
      <c r="X501" s="136">
        <v>42104</v>
      </c>
      <c r="Y501" s="138"/>
      <c r="Z501" s="138"/>
      <c r="AA501" s="140">
        <v>900</v>
      </c>
      <c r="AB501" s="872"/>
    </row>
    <row r="502" spans="1:28" x14ac:dyDescent="0.25">
      <c r="A502" s="129"/>
      <c r="B502" s="934"/>
      <c r="C502" s="1041"/>
      <c r="D502" s="1091"/>
      <c r="E502" s="934"/>
      <c r="F502" s="934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1"/>
      <c r="S502" s="11"/>
      <c r="T502" s="11"/>
      <c r="U502" s="11"/>
      <c r="V502" s="11"/>
      <c r="W502" s="11"/>
      <c r="X502" s="11"/>
      <c r="Y502" s="138"/>
      <c r="Z502" s="138"/>
      <c r="AA502" s="140"/>
      <c r="AB502" s="872"/>
    </row>
    <row r="503" spans="1:28" x14ac:dyDescent="0.25">
      <c r="A503" s="123">
        <f>+A501+1</f>
        <v>88</v>
      </c>
      <c r="B503" s="933" t="s">
        <v>315</v>
      </c>
      <c r="C503" s="1040" t="str">
        <f>IF(AA503&gt;=450000,"LPN",IF(AND(AA503&gt;190000,AA503&lt;470000),"LP",IF(AND(AA503&gt;=56000,AA503&lt;=190000),"3C","2C ")))</f>
        <v xml:space="preserve">2C </v>
      </c>
      <c r="D503" s="1090" t="s">
        <v>192</v>
      </c>
      <c r="E503" s="933" t="s">
        <v>302</v>
      </c>
      <c r="F503" s="933" t="s">
        <v>314</v>
      </c>
      <c r="G503" s="16" t="s">
        <v>44</v>
      </c>
      <c r="H503" s="16" t="s">
        <v>44</v>
      </c>
      <c r="I503" s="16" t="s">
        <v>44</v>
      </c>
      <c r="J503" s="16" t="s">
        <v>44</v>
      </c>
      <c r="K503" s="16">
        <f>SUM(L503-8)</f>
        <v>42081</v>
      </c>
      <c r="L503" s="16">
        <f>SUM(M503*1)</f>
        <v>42089</v>
      </c>
      <c r="M503" s="16">
        <f>SUM(N503*1)</f>
        <v>42089</v>
      </c>
      <c r="N503" s="16">
        <f>SUM(O503-1)</f>
        <v>42089</v>
      </c>
      <c r="O503" s="16">
        <f>SUM(U503-3)</f>
        <v>42090</v>
      </c>
      <c r="P503" s="135">
        <f>SUM(U503*1)</f>
        <v>42093</v>
      </c>
      <c r="Q503" s="135" t="s">
        <v>44</v>
      </c>
      <c r="R503" s="135" t="s">
        <v>44</v>
      </c>
      <c r="S503" s="135" t="s">
        <v>44</v>
      </c>
      <c r="T503" s="135" t="s">
        <v>44</v>
      </c>
      <c r="U503" s="135">
        <f>SUM(V503-4)</f>
        <v>42093</v>
      </c>
      <c r="V503" s="135">
        <f>SUM(W503-4)</f>
        <v>42097</v>
      </c>
      <c r="W503" s="135">
        <f>SUM(X503-3)</f>
        <v>42101</v>
      </c>
      <c r="X503" s="136">
        <v>42104</v>
      </c>
      <c r="Y503" s="138"/>
      <c r="Z503" s="138"/>
      <c r="AA503" s="140">
        <v>1200</v>
      </c>
      <c r="AB503" s="872"/>
    </row>
    <row r="504" spans="1:28" x14ac:dyDescent="0.25">
      <c r="A504" s="129"/>
      <c r="B504" s="934"/>
      <c r="C504" s="1041"/>
      <c r="D504" s="1091"/>
      <c r="E504" s="934"/>
      <c r="F504" s="934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1"/>
      <c r="S504" s="11"/>
      <c r="T504" s="11"/>
      <c r="U504" s="11"/>
      <c r="V504" s="11"/>
      <c r="W504" s="11"/>
      <c r="X504" s="11"/>
      <c r="Y504" s="138"/>
      <c r="Z504" s="138"/>
      <c r="AA504" s="140"/>
      <c r="AB504" s="872"/>
    </row>
    <row r="505" spans="1:28" x14ac:dyDescent="0.25">
      <c r="A505" s="123">
        <f>+A503+1</f>
        <v>89</v>
      </c>
      <c r="B505" s="933" t="s">
        <v>316</v>
      </c>
      <c r="C505" s="1040" t="str">
        <f>IF(AA505&gt;=450000,"LPN",IF(AND(AA505&gt;190000,AA505&lt;470000),"LP",IF(AND(AA505&gt;=56000,AA505&lt;=190000),"3C","2C ")))</f>
        <v xml:space="preserve">2C </v>
      </c>
      <c r="D505" s="1090" t="s">
        <v>192</v>
      </c>
      <c r="E505" s="933" t="s">
        <v>317</v>
      </c>
      <c r="F505" s="933" t="s">
        <v>314</v>
      </c>
      <c r="G505" s="16" t="s">
        <v>44</v>
      </c>
      <c r="H505" s="16" t="s">
        <v>44</v>
      </c>
      <c r="I505" s="16" t="s">
        <v>44</v>
      </c>
      <c r="J505" s="16" t="s">
        <v>44</v>
      </c>
      <c r="K505" s="16">
        <f>SUM(L505-8)</f>
        <v>42081</v>
      </c>
      <c r="L505" s="16">
        <f>SUM(M505*1)</f>
        <v>42089</v>
      </c>
      <c r="M505" s="16">
        <f>SUM(N505*1)</f>
        <v>42089</v>
      </c>
      <c r="N505" s="16">
        <f>SUM(O505-1)</f>
        <v>42089</v>
      </c>
      <c r="O505" s="16">
        <f>SUM(U505-3)</f>
        <v>42090</v>
      </c>
      <c r="P505" s="135">
        <f>SUM(U505*1)</f>
        <v>42093</v>
      </c>
      <c r="Q505" s="135" t="s">
        <v>44</v>
      </c>
      <c r="R505" s="135" t="s">
        <v>44</v>
      </c>
      <c r="S505" s="135" t="s">
        <v>44</v>
      </c>
      <c r="T505" s="135" t="s">
        <v>44</v>
      </c>
      <c r="U505" s="135">
        <f>SUM(V505-4)</f>
        <v>42093</v>
      </c>
      <c r="V505" s="135">
        <f>SUM(W505-4)</f>
        <v>42097</v>
      </c>
      <c r="W505" s="135">
        <f>SUM(X505-3)</f>
        <v>42101</v>
      </c>
      <c r="X505" s="136">
        <v>42104</v>
      </c>
      <c r="Y505" s="138"/>
      <c r="Z505" s="138"/>
      <c r="AA505" s="140">
        <v>6000</v>
      </c>
      <c r="AB505" s="872"/>
    </row>
    <row r="506" spans="1:28" x14ac:dyDescent="0.25">
      <c r="A506" s="129"/>
      <c r="B506" s="934"/>
      <c r="C506" s="1041"/>
      <c r="D506" s="1091"/>
      <c r="E506" s="934"/>
      <c r="F506" s="934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1"/>
      <c r="S506" s="11"/>
      <c r="T506" s="11"/>
      <c r="U506" s="11"/>
      <c r="V506" s="11"/>
      <c r="W506" s="11"/>
      <c r="X506" s="11"/>
      <c r="Y506" s="138"/>
      <c r="Z506" s="138"/>
      <c r="AA506" s="140"/>
      <c r="AB506" s="872"/>
    </row>
    <row r="507" spans="1:28" x14ac:dyDescent="0.25">
      <c r="A507" s="151"/>
      <c r="B507" s="981" t="s">
        <v>173</v>
      </c>
      <c r="C507" s="944" t="s">
        <v>35</v>
      </c>
      <c r="D507" s="944"/>
      <c r="E507" s="944"/>
      <c r="F507" s="944"/>
      <c r="G507" s="944"/>
      <c r="H507" s="944"/>
      <c r="I507" s="944"/>
      <c r="J507" s="944"/>
      <c r="K507" s="944"/>
      <c r="L507" s="944"/>
      <c r="M507" s="944"/>
      <c r="N507" s="944"/>
      <c r="O507" s="944"/>
      <c r="P507" s="944"/>
      <c r="Q507" s="944"/>
      <c r="R507" s="944"/>
      <c r="S507" s="944"/>
      <c r="T507" s="944"/>
      <c r="U507" s="944"/>
      <c r="V507" s="944"/>
      <c r="W507" s="944"/>
      <c r="X507" s="944"/>
      <c r="Y507" s="944"/>
      <c r="Z507" s="944"/>
      <c r="AA507" s="152"/>
      <c r="AB507" s="874"/>
    </row>
    <row r="508" spans="1:28" ht="16.5" thickBot="1" x14ac:dyDescent="0.3">
      <c r="A508" s="153"/>
      <c r="B508" s="1097"/>
      <c r="C508" s="1098" t="s">
        <v>36</v>
      </c>
      <c r="D508" s="1098"/>
      <c r="E508" s="1098"/>
      <c r="F508" s="1099"/>
      <c r="G508" s="1099"/>
      <c r="H508" s="1099"/>
      <c r="I508" s="1099"/>
      <c r="J508" s="1099"/>
      <c r="K508" s="1099"/>
      <c r="L508" s="1099"/>
      <c r="M508" s="1099"/>
      <c r="N508" s="1099"/>
      <c r="O508" s="1099"/>
      <c r="P508" s="1099"/>
      <c r="Q508" s="1099"/>
      <c r="R508" s="1099"/>
      <c r="S508" s="1099"/>
      <c r="T508" s="1099"/>
      <c r="U508" s="1099"/>
      <c r="V508" s="1099"/>
      <c r="W508" s="1099"/>
      <c r="X508" s="1099"/>
      <c r="Y508" s="1099"/>
      <c r="Z508" s="1099"/>
      <c r="AA508" s="154" t="e">
        <f>SUM(#REF!)</f>
        <v>#REF!</v>
      </c>
      <c r="AB508" s="875" t="e">
        <f>SUM(#REF!)</f>
        <v>#REF!</v>
      </c>
    </row>
    <row r="509" spans="1:28" ht="15.75" thickTop="1" x14ac:dyDescent="0.25">
      <c r="A509" s="155"/>
      <c r="B509" s="156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</row>
    <row r="510" spans="1:28" ht="47.25" x14ac:dyDescent="0.25">
      <c r="A510" s="155"/>
      <c r="B510" s="165" t="s">
        <v>174</v>
      </c>
      <c r="C510" s="166"/>
      <c r="D510" s="167" t="s">
        <v>177</v>
      </c>
      <c r="E510" s="167"/>
      <c r="F510" s="169"/>
      <c r="G510" s="174" t="s">
        <v>178</v>
      </c>
      <c r="H510" s="166"/>
      <c r="I510" s="175"/>
      <c r="J510" s="171"/>
      <c r="K510" s="171"/>
      <c r="L510" s="172" t="s">
        <v>176</v>
      </c>
      <c r="M510" s="173"/>
      <c r="N510" s="167" t="s">
        <v>177</v>
      </c>
      <c r="O510" s="169"/>
      <c r="P510" s="174" t="s">
        <v>178</v>
      </c>
      <c r="Q510" s="166"/>
      <c r="R510" s="175"/>
      <c r="S510" s="176"/>
      <c r="T510" s="177" t="s">
        <v>179</v>
      </c>
      <c r="U510" s="173"/>
      <c r="V510" s="173"/>
      <c r="W510" s="178" t="s">
        <v>177</v>
      </c>
      <c r="X510" s="176"/>
      <c r="Y510" s="955" t="s">
        <v>180</v>
      </c>
      <c r="Z510" s="956"/>
      <c r="AA510" s="953"/>
      <c r="AB510" s="954"/>
    </row>
    <row r="511" spans="1:28" ht="47.25" x14ac:dyDescent="0.25">
      <c r="A511" s="155"/>
      <c r="B511" s="179" t="s">
        <v>181</v>
      </c>
      <c r="C511" s="180"/>
      <c r="D511" s="181" t="s">
        <v>177</v>
      </c>
      <c r="E511" s="181"/>
      <c r="F511" s="169"/>
      <c r="G511" s="185" t="s">
        <v>184</v>
      </c>
      <c r="H511" s="180"/>
      <c r="I511" s="186"/>
      <c r="J511" s="171"/>
      <c r="K511" s="171"/>
      <c r="L511" s="183" t="s">
        <v>183</v>
      </c>
      <c r="M511" s="184"/>
      <c r="N511" s="181" t="s">
        <v>177</v>
      </c>
      <c r="O511" s="169"/>
      <c r="P511" s="185" t="s">
        <v>184</v>
      </c>
      <c r="Q511" s="180"/>
      <c r="R511" s="186"/>
      <c r="S511" s="176"/>
      <c r="T511" s="187" t="s">
        <v>185</v>
      </c>
      <c r="U511" s="188"/>
      <c r="V511" s="184"/>
      <c r="W511" s="189" t="s">
        <v>177</v>
      </c>
      <c r="X511" s="176"/>
      <c r="Y511" s="955" t="s">
        <v>186</v>
      </c>
      <c r="Z511" s="956"/>
      <c r="AA511" s="953"/>
      <c r="AB511" s="954"/>
    </row>
    <row r="512" spans="1:28" x14ac:dyDescent="0.25">
      <c r="A512" s="155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</row>
    <row r="513" spans="1:28" x14ac:dyDescent="0.25">
      <c r="A513" s="155"/>
      <c r="B513" s="119"/>
      <c r="C513" s="119"/>
      <c r="D513" s="922" t="s">
        <v>189</v>
      </c>
      <c r="E513" s="923"/>
      <c r="F513" s="923"/>
      <c r="G513" s="923"/>
      <c r="H513" s="923"/>
      <c r="I513" s="923"/>
      <c r="J513" s="923"/>
      <c r="K513" s="923"/>
      <c r="L513" s="923"/>
      <c r="M513" s="923"/>
      <c r="N513" s="923"/>
      <c r="O513" s="923"/>
      <c r="P513" s="923"/>
      <c r="Q513" s="923"/>
      <c r="R513" s="923"/>
      <c r="S513" s="923"/>
      <c r="T513" s="923"/>
      <c r="U513" s="923"/>
      <c r="V513" s="923"/>
      <c r="W513" s="924"/>
    </row>
    <row r="514" spans="1:28" x14ac:dyDescent="0.25">
      <c r="B514" s="119"/>
      <c r="C514" s="119"/>
      <c r="D514" s="925"/>
      <c r="E514" s="926"/>
      <c r="F514" s="926"/>
      <c r="G514" s="926"/>
      <c r="H514" s="926"/>
      <c r="I514" s="926"/>
      <c r="J514" s="926"/>
      <c r="K514" s="926"/>
      <c r="L514" s="926"/>
      <c r="M514" s="926"/>
      <c r="N514" s="926"/>
      <c r="O514" s="926"/>
      <c r="P514" s="926"/>
      <c r="Q514" s="926"/>
      <c r="R514" s="926"/>
      <c r="S514" s="926"/>
      <c r="T514" s="926"/>
      <c r="U514" s="926"/>
      <c r="V514" s="926"/>
      <c r="W514" s="927"/>
    </row>
    <row r="515" spans="1:28" x14ac:dyDescent="0.25">
      <c r="D515" s="19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92"/>
      <c r="R515" s="162"/>
      <c r="S515" s="192"/>
      <c r="T515" s="192"/>
      <c r="U515" s="192"/>
      <c r="V515" s="192"/>
      <c r="W515" s="193"/>
      <c r="AA515" s="200"/>
      <c r="AB515" s="876"/>
    </row>
    <row r="516" spans="1:28" ht="15.75" x14ac:dyDescent="0.25">
      <c r="D516" s="1100" t="s">
        <v>216</v>
      </c>
      <c r="E516" s="1101"/>
      <c r="F516" s="1101"/>
      <c r="G516" s="1101"/>
      <c r="H516" s="1101"/>
      <c r="I516" s="1101"/>
      <c r="J516" s="1101"/>
      <c r="K516" s="1101"/>
      <c r="L516" s="1101"/>
      <c r="M516" s="1101"/>
      <c r="N516" s="1101"/>
      <c r="O516" s="1101"/>
      <c r="P516" s="1101"/>
      <c r="Q516" s="1101"/>
      <c r="R516" s="1101"/>
      <c r="S516" s="1101"/>
      <c r="T516" s="1101"/>
      <c r="U516" s="1101"/>
      <c r="V516" s="1101"/>
      <c r="W516" s="1102"/>
    </row>
    <row r="517" spans="1:28" ht="15.75" x14ac:dyDescent="0.25">
      <c r="D517" s="1100" t="s">
        <v>217</v>
      </c>
      <c r="E517" s="1101"/>
      <c r="F517" s="1101"/>
      <c r="G517" s="1101"/>
      <c r="H517" s="1101"/>
      <c r="I517" s="1101"/>
      <c r="J517" s="1101"/>
      <c r="K517" s="1101"/>
      <c r="L517" s="1101"/>
      <c r="M517" s="1101"/>
      <c r="N517" s="1101"/>
      <c r="O517" s="1101"/>
      <c r="P517" s="1101"/>
      <c r="Q517" s="1101"/>
      <c r="R517" s="1101"/>
      <c r="S517" s="1101"/>
      <c r="T517" s="1101"/>
      <c r="U517" s="1101"/>
      <c r="V517" s="1101"/>
      <c r="W517" s="1102"/>
      <c r="X517" s="190"/>
      <c r="Y517" s="190"/>
      <c r="Z517" s="190"/>
      <c r="AA517" s="202"/>
      <c r="AB517" s="876"/>
    </row>
    <row r="518" spans="1:28" ht="15.75" x14ac:dyDescent="0.25">
      <c r="D518" s="198"/>
      <c r="E518" s="198"/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198"/>
      <c r="V518" s="198"/>
      <c r="W518" s="198"/>
      <c r="X518" s="190"/>
      <c r="Y518" s="190"/>
      <c r="Z518" s="190"/>
      <c r="AA518" s="202"/>
      <c r="AB518" s="876"/>
    </row>
    <row r="519" spans="1:28" ht="15.75" x14ac:dyDescent="0.25">
      <c r="D519" s="198"/>
      <c r="E519" s="198"/>
      <c r="F519" s="198"/>
      <c r="G519" s="198"/>
      <c r="H519" s="198"/>
      <c r="I519" s="198"/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198"/>
      <c r="U519" s="198"/>
      <c r="V519" s="198"/>
      <c r="W519" s="198"/>
      <c r="X519" s="190"/>
      <c r="Y519" s="190"/>
      <c r="Z519" s="190"/>
      <c r="AA519" s="202"/>
      <c r="AB519" s="876"/>
    </row>
    <row r="520" spans="1:28" ht="15.75" x14ac:dyDescent="0.25">
      <c r="D520" s="198"/>
      <c r="E520" s="198"/>
      <c r="F520" s="198"/>
      <c r="G520" s="198"/>
      <c r="H520" s="198"/>
      <c r="I520" s="198"/>
      <c r="J520" s="198"/>
      <c r="K520" s="198"/>
      <c r="L520" s="198"/>
      <c r="M520" s="198"/>
      <c r="N520" s="198"/>
      <c r="O520" s="198"/>
      <c r="P520" s="198"/>
      <c r="Q520" s="198"/>
      <c r="R520" s="198"/>
      <c r="S520" s="198"/>
      <c r="T520" s="198"/>
      <c r="U520" s="198"/>
      <c r="V520" s="198"/>
      <c r="W520" s="198"/>
      <c r="X520" s="190"/>
      <c r="Y520" s="190"/>
      <c r="Z520" s="190"/>
      <c r="AA520" s="202"/>
      <c r="AB520" s="876"/>
    </row>
    <row r="521" spans="1:28" ht="15.75" x14ac:dyDescent="0.25">
      <c r="D521" s="198"/>
      <c r="E521" s="198"/>
      <c r="F521" s="198"/>
      <c r="G521" s="198"/>
      <c r="H521" s="198"/>
      <c r="I521" s="198"/>
      <c r="J521" s="198"/>
      <c r="K521" s="198"/>
      <c r="L521" s="198"/>
      <c r="M521" s="198"/>
      <c r="N521" s="198"/>
      <c r="O521" s="198"/>
      <c r="P521" s="198"/>
      <c r="Q521" s="198"/>
      <c r="R521" s="198"/>
      <c r="S521" s="198"/>
      <c r="T521" s="198"/>
      <c r="U521" s="198"/>
      <c r="V521" s="198"/>
      <c r="W521" s="198"/>
      <c r="X521" s="190"/>
      <c r="Y521" s="190"/>
      <c r="Z521" s="190"/>
      <c r="AA521" s="202"/>
      <c r="AB521" s="876"/>
    </row>
    <row r="522" spans="1:28" ht="15.75" x14ac:dyDescent="0.25">
      <c r="D522" s="198"/>
      <c r="E522" s="198"/>
      <c r="F522" s="198"/>
      <c r="G522" s="198"/>
      <c r="H522" s="198"/>
      <c r="I522" s="198"/>
      <c r="J522" s="198"/>
      <c r="K522" s="198"/>
      <c r="L522" s="198"/>
      <c r="M522" s="198"/>
      <c r="N522" s="198"/>
      <c r="O522" s="198"/>
      <c r="P522" s="198"/>
      <c r="Q522" s="198"/>
      <c r="R522" s="198"/>
      <c r="S522" s="198"/>
      <c r="T522" s="198"/>
      <c r="U522" s="198"/>
      <c r="V522" s="198"/>
      <c r="W522" s="198"/>
      <c r="X522" s="190"/>
      <c r="Y522" s="190"/>
      <c r="Z522" s="190"/>
      <c r="AA522" s="202"/>
      <c r="AB522" s="876"/>
    </row>
    <row r="523" spans="1:28" ht="15.75" x14ac:dyDescent="0.25">
      <c r="D523" s="198"/>
      <c r="E523" s="198"/>
      <c r="F523" s="198"/>
      <c r="G523" s="198"/>
      <c r="H523" s="198"/>
      <c r="I523" s="198"/>
      <c r="J523" s="198"/>
      <c r="K523" s="198"/>
      <c r="L523" s="198"/>
      <c r="M523" s="198"/>
      <c r="N523" s="198"/>
      <c r="O523" s="198"/>
      <c r="P523" s="198"/>
      <c r="Q523" s="198"/>
      <c r="R523" s="198"/>
      <c r="S523" s="198"/>
      <c r="T523" s="198"/>
      <c r="U523" s="198"/>
      <c r="V523" s="198"/>
      <c r="W523" s="198"/>
      <c r="X523" s="190"/>
      <c r="Y523" s="190"/>
      <c r="Z523" s="190"/>
      <c r="AA523" s="202"/>
      <c r="AB523" s="876"/>
    </row>
    <row r="524" spans="1:28" ht="15.75" x14ac:dyDescent="0.25">
      <c r="D524" s="198"/>
      <c r="E524" s="198"/>
      <c r="F524" s="198"/>
      <c r="G524" s="198"/>
      <c r="H524" s="198"/>
      <c r="I524" s="198"/>
      <c r="J524" s="198"/>
      <c r="K524" s="198"/>
      <c r="L524" s="198"/>
      <c r="M524" s="198"/>
      <c r="N524" s="198"/>
      <c r="O524" s="198"/>
      <c r="P524" s="198"/>
      <c r="Q524" s="198"/>
      <c r="R524" s="198"/>
      <c r="S524" s="198"/>
      <c r="T524" s="198"/>
      <c r="U524" s="198"/>
      <c r="V524" s="198"/>
      <c r="W524" s="198"/>
      <c r="X524" s="190"/>
      <c r="Y524" s="190"/>
      <c r="Z524" s="190"/>
      <c r="AA524" s="202"/>
      <c r="AB524" s="876"/>
    </row>
    <row r="525" spans="1:28" ht="15.75" x14ac:dyDescent="0.25">
      <c r="A525" s="119"/>
      <c r="B525" s="985" t="s">
        <v>0</v>
      </c>
      <c r="C525" s="985"/>
      <c r="D525" s="985"/>
      <c r="E525" s="985"/>
      <c r="F525" s="985"/>
      <c r="G525" s="985"/>
      <c r="H525" s="985"/>
      <c r="I525" s="985"/>
      <c r="J525" s="985"/>
      <c r="K525" s="985"/>
      <c r="L525" s="985"/>
      <c r="M525" s="985"/>
      <c r="N525" s="985"/>
      <c r="O525" s="985"/>
      <c r="P525" s="985"/>
      <c r="Q525" s="985"/>
      <c r="R525" s="985"/>
      <c r="S525" s="985"/>
      <c r="T525" s="985"/>
      <c r="U525" s="985"/>
      <c r="V525" s="985"/>
      <c r="W525" s="985"/>
      <c r="X525" s="985"/>
      <c r="Y525" s="985"/>
      <c r="Z525" s="985"/>
      <c r="AA525" s="985"/>
      <c r="AB525" s="985"/>
    </row>
    <row r="526" spans="1:28" ht="15.75" x14ac:dyDescent="0.25">
      <c r="B526" s="985" t="s">
        <v>1</v>
      </c>
      <c r="C526" s="985"/>
      <c r="D526" s="985"/>
      <c r="E526" s="985"/>
      <c r="F526" s="985"/>
      <c r="G526" s="985"/>
      <c r="H526" s="985"/>
      <c r="I526" s="985"/>
      <c r="J526" s="985"/>
      <c r="K526" s="985"/>
      <c r="L526" s="985"/>
      <c r="M526" s="985"/>
      <c r="N526" s="985"/>
      <c r="O526" s="985"/>
      <c r="P526" s="985"/>
      <c r="Q526" s="985"/>
      <c r="R526" s="985"/>
      <c r="S526" s="985"/>
      <c r="T526" s="985"/>
      <c r="U526" s="985"/>
      <c r="V526" s="985"/>
      <c r="W526" s="985"/>
      <c r="X526" s="985"/>
      <c r="Y526" s="985"/>
      <c r="Z526" s="985"/>
      <c r="AA526" s="985"/>
      <c r="AB526" s="985"/>
    </row>
    <row r="527" spans="1:28" ht="15.75" x14ac:dyDescent="0.25">
      <c r="B527" s="985" t="s">
        <v>189</v>
      </c>
      <c r="C527" s="985"/>
      <c r="D527" s="985"/>
      <c r="E527" s="985"/>
      <c r="F527" s="985"/>
      <c r="G527" s="985"/>
      <c r="H527" s="985"/>
      <c r="I527" s="985"/>
      <c r="J527" s="985"/>
      <c r="K527" s="985"/>
      <c r="L527" s="985"/>
      <c r="M527" s="985"/>
      <c r="N527" s="985"/>
      <c r="O527" s="985"/>
      <c r="P527" s="985"/>
      <c r="Q527" s="985"/>
      <c r="R527" s="985"/>
      <c r="S527" s="985"/>
      <c r="T527" s="985"/>
      <c r="U527" s="985"/>
      <c r="V527" s="985"/>
      <c r="W527" s="985"/>
      <c r="X527" s="985"/>
      <c r="Y527" s="985"/>
      <c r="Z527" s="985"/>
      <c r="AA527" s="985"/>
      <c r="AB527" s="985"/>
    </row>
    <row r="528" spans="1:28" ht="18" x14ac:dyDescent="0.25">
      <c r="B528" s="1048" t="s">
        <v>190</v>
      </c>
      <c r="C528" s="1048"/>
      <c r="D528" s="1048"/>
      <c r="E528" s="1048"/>
      <c r="F528" s="1048"/>
      <c r="G528" s="1048"/>
      <c r="H528" s="1048"/>
      <c r="I528" s="1048"/>
      <c r="J528" s="1048"/>
      <c r="K528" s="1048"/>
      <c r="L528" s="1048"/>
      <c r="M528" s="1048"/>
      <c r="N528" s="1048"/>
      <c r="O528" s="1048"/>
      <c r="P528" s="1048"/>
      <c r="Q528" s="1048"/>
      <c r="R528" s="1048"/>
      <c r="S528" s="1048"/>
      <c r="T528" s="1048"/>
      <c r="U528" s="1048"/>
      <c r="V528" s="1048"/>
      <c r="W528" s="1048"/>
      <c r="X528" s="1048"/>
      <c r="Y528" s="1048"/>
      <c r="Z528" s="1048"/>
      <c r="AA528" s="1048"/>
      <c r="AB528" s="1048"/>
    </row>
    <row r="529" spans="1:28" ht="15.75" x14ac:dyDescent="0.25">
      <c r="A529" s="120"/>
      <c r="B529" s="986"/>
      <c r="C529" s="986"/>
      <c r="D529" s="986"/>
      <c r="E529" s="986"/>
      <c r="F529" s="986"/>
      <c r="G529" s="986"/>
      <c r="H529" s="986"/>
      <c r="I529" s="986"/>
      <c r="J529" s="986"/>
      <c r="K529" s="986"/>
      <c r="L529" s="986"/>
      <c r="M529" s="986"/>
      <c r="N529" s="986"/>
      <c r="O529" s="986"/>
      <c r="P529" s="986"/>
      <c r="Q529" s="986"/>
      <c r="R529" s="986"/>
      <c r="S529" s="986"/>
      <c r="T529" s="986"/>
      <c r="U529" s="986"/>
      <c r="V529" s="986"/>
      <c r="W529" s="986"/>
      <c r="X529" s="986"/>
      <c r="Y529" s="986"/>
      <c r="Z529" s="986"/>
      <c r="AA529" s="986"/>
      <c r="AB529" s="986"/>
    </row>
    <row r="530" spans="1:28" ht="15.75" thickBot="1" x14ac:dyDescent="0.3"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  <c r="L530" s="119"/>
      <c r="M530" s="119"/>
      <c r="N530" s="119"/>
      <c r="O530" s="119"/>
      <c r="P530" s="119"/>
      <c r="R530" s="121"/>
      <c r="S530" s="121"/>
      <c r="T530" s="121"/>
      <c r="U530" s="121"/>
      <c r="V530" s="121"/>
    </row>
    <row r="531" spans="1:28" ht="15.75" thickTop="1" x14ac:dyDescent="0.25">
      <c r="A531" s="1061" t="s">
        <v>3</v>
      </c>
      <c r="B531" s="1062"/>
      <c r="C531" s="1062"/>
      <c r="D531" s="1062"/>
      <c r="E531" s="1062"/>
      <c r="F531" s="1063"/>
      <c r="G531" s="1070" t="s">
        <v>4</v>
      </c>
      <c r="H531" s="1070"/>
      <c r="I531" s="1070"/>
      <c r="J531" s="1070"/>
      <c r="K531" s="1070"/>
      <c r="L531" s="1070"/>
      <c r="M531" s="1070"/>
      <c r="N531" s="1070"/>
      <c r="O531" s="1070"/>
      <c r="P531" s="1070"/>
      <c r="Q531" s="1070"/>
      <c r="R531" s="1070"/>
      <c r="S531" s="1070"/>
      <c r="T531" s="1070"/>
      <c r="U531" s="1070"/>
      <c r="V531" s="1070"/>
      <c r="W531" s="1070"/>
      <c r="X531" s="1070"/>
      <c r="Y531" s="1070"/>
      <c r="Z531" s="1070"/>
      <c r="AA531" s="1070"/>
      <c r="AB531" s="1071"/>
    </row>
    <row r="532" spans="1:28" x14ac:dyDescent="0.25">
      <c r="A532" s="1064"/>
      <c r="B532" s="1065"/>
      <c r="C532" s="1065"/>
      <c r="D532" s="1065"/>
      <c r="E532" s="1065"/>
      <c r="F532" s="1066"/>
      <c r="G532" s="988" t="s">
        <v>5</v>
      </c>
      <c r="H532" s="988"/>
      <c r="I532" s="988"/>
      <c r="J532" s="989"/>
      <c r="K532" s="990" t="s">
        <v>6</v>
      </c>
      <c r="L532" s="988"/>
      <c r="M532" s="988"/>
      <c r="N532" s="989"/>
      <c r="O532" s="990" t="s">
        <v>7</v>
      </c>
      <c r="P532" s="988"/>
      <c r="Q532" s="988"/>
      <c r="R532" s="988"/>
      <c r="S532" s="990" t="s">
        <v>8</v>
      </c>
      <c r="T532" s="988"/>
      <c r="U532" s="988"/>
      <c r="V532" s="989"/>
      <c r="W532" s="990" t="s">
        <v>9</v>
      </c>
      <c r="X532" s="989"/>
      <c r="Y532" s="991" t="s">
        <v>10</v>
      </c>
      <c r="Z532" s="992"/>
      <c r="AA532" s="992"/>
      <c r="AB532" s="1072"/>
    </row>
    <row r="533" spans="1:28" ht="15.75" thickBot="1" x14ac:dyDescent="0.3">
      <c r="A533" s="1067"/>
      <c r="B533" s="1068"/>
      <c r="C533" s="1068"/>
      <c r="D533" s="1068"/>
      <c r="E533" s="1068"/>
      <c r="F533" s="1069"/>
      <c r="G533" s="964" t="s">
        <v>11</v>
      </c>
      <c r="H533" s="963"/>
      <c r="I533" s="971" t="s">
        <v>12</v>
      </c>
      <c r="J533" s="972"/>
      <c r="K533" s="973" t="s">
        <v>13</v>
      </c>
      <c r="L533" s="972"/>
      <c r="M533" s="973" t="s">
        <v>14</v>
      </c>
      <c r="N533" s="972"/>
      <c r="O533" s="973" t="s">
        <v>15</v>
      </c>
      <c r="P533" s="972"/>
      <c r="Q533" s="973" t="s">
        <v>16</v>
      </c>
      <c r="R533" s="972"/>
      <c r="S533" s="973" t="s">
        <v>17</v>
      </c>
      <c r="T533" s="972"/>
      <c r="U533" s="973" t="s">
        <v>18</v>
      </c>
      <c r="V533" s="972"/>
      <c r="W533" s="973" t="s">
        <v>19</v>
      </c>
      <c r="X533" s="972"/>
      <c r="Y533" s="994"/>
      <c r="Z533" s="995"/>
      <c r="AA533" s="995"/>
      <c r="AB533" s="1073"/>
    </row>
    <row r="534" spans="1:28" ht="39" thickTop="1" x14ac:dyDescent="0.25">
      <c r="A534" s="2" t="s">
        <v>20</v>
      </c>
      <c r="B534" s="122" t="s">
        <v>21</v>
      </c>
      <c r="C534" s="4" t="s">
        <v>22</v>
      </c>
      <c r="D534" s="974" t="s">
        <v>23</v>
      </c>
      <c r="E534" s="975"/>
      <c r="F534" s="5" t="s">
        <v>24</v>
      </c>
      <c r="G534" s="6" t="s">
        <v>25</v>
      </c>
      <c r="H534" s="6" t="s">
        <v>26</v>
      </c>
      <c r="I534" s="6" t="s">
        <v>25</v>
      </c>
      <c r="J534" s="6" t="s">
        <v>26</v>
      </c>
      <c r="K534" s="6" t="s">
        <v>25</v>
      </c>
      <c r="L534" s="6" t="s">
        <v>26</v>
      </c>
      <c r="M534" s="6" t="s">
        <v>25</v>
      </c>
      <c r="N534" s="6" t="s">
        <v>26</v>
      </c>
      <c r="O534" s="6" t="s">
        <v>25</v>
      </c>
      <c r="P534" s="6" t="s">
        <v>26</v>
      </c>
      <c r="Q534" s="5" t="s">
        <v>25</v>
      </c>
      <c r="R534" s="5" t="s">
        <v>26</v>
      </c>
      <c r="S534" s="5" t="s">
        <v>25</v>
      </c>
      <c r="T534" s="5" t="s">
        <v>26</v>
      </c>
      <c r="U534" s="5" t="s">
        <v>25</v>
      </c>
      <c r="V534" s="5" t="s">
        <v>26</v>
      </c>
      <c r="W534" s="5" t="s">
        <v>25</v>
      </c>
      <c r="X534" s="5" t="s">
        <v>26</v>
      </c>
      <c r="Y534" s="4" t="s">
        <v>27</v>
      </c>
      <c r="Z534" s="4" t="s">
        <v>28</v>
      </c>
      <c r="AA534" s="5" t="s">
        <v>29</v>
      </c>
      <c r="AB534" s="855" t="s">
        <v>30</v>
      </c>
    </row>
    <row r="535" spans="1:28" x14ac:dyDescent="0.25">
      <c r="A535" s="7"/>
      <c r="B535" s="1089" t="s">
        <v>31</v>
      </c>
      <c r="C535" s="978" t="s">
        <v>32</v>
      </c>
      <c r="D535" s="974" t="s">
        <v>33</v>
      </c>
      <c r="E535" s="975"/>
      <c r="F535" s="938" t="s">
        <v>34</v>
      </c>
      <c r="G535" s="8" t="s">
        <v>35</v>
      </c>
      <c r="H535" s="8" t="s">
        <v>35</v>
      </c>
      <c r="I535" s="8" t="s">
        <v>35</v>
      </c>
      <c r="J535" s="8" t="s">
        <v>35</v>
      </c>
      <c r="K535" s="8" t="s">
        <v>35</v>
      </c>
      <c r="L535" s="8" t="s">
        <v>35</v>
      </c>
      <c r="M535" s="8" t="s">
        <v>35</v>
      </c>
      <c r="N535" s="8" t="s">
        <v>35</v>
      </c>
      <c r="O535" s="8" t="s">
        <v>35</v>
      </c>
      <c r="P535" s="8" t="s">
        <v>35</v>
      </c>
      <c r="Q535" s="8" t="s">
        <v>35</v>
      </c>
      <c r="R535" s="8" t="s">
        <v>35</v>
      </c>
      <c r="S535" s="8" t="s">
        <v>35</v>
      </c>
      <c r="T535" s="8" t="s">
        <v>35</v>
      </c>
      <c r="U535" s="8" t="s">
        <v>35</v>
      </c>
      <c r="V535" s="8" t="s">
        <v>35</v>
      </c>
      <c r="W535" s="8" t="s">
        <v>35</v>
      </c>
      <c r="X535" s="8" t="s">
        <v>35</v>
      </c>
      <c r="Y535" s="939" t="s">
        <v>36</v>
      </c>
      <c r="Z535" s="939" t="s">
        <v>36</v>
      </c>
      <c r="AA535" s="1074" t="s">
        <v>37</v>
      </c>
      <c r="AB535" s="1075" t="s">
        <v>36</v>
      </c>
    </row>
    <row r="536" spans="1:28" ht="48" x14ac:dyDescent="0.25">
      <c r="A536" s="9"/>
      <c r="B536" s="1089"/>
      <c r="C536" s="978"/>
      <c r="D536" s="4" t="s">
        <v>38</v>
      </c>
      <c r="E536" s="4" t="s">
        <v>39</v>
      </c>
      <c r="F536" s="938"/>
      <c r="G536" s="10" t="s">
        <v>36</v>
      </c>
      <c r="H536" s="10" t="s">
        <v>36</v>
      </c>
      <c r="I536" s="10" t="s">
        <v>36</v>
      </c>
      <c r="J536" s="10" t="s">
        <v>36</v>
      </c>
      <c r="K536" s="10" t="s">
        <v>36</v>
      </c>
      <c r="L536" s="10" t="s">
        <v>36</v>
      </c>
      <c r="M536" s="10" t="s">
        <v>36</v>
      </c>
      <c r="N536" s="10" t="s">
        <v>36</v>
      </c>
      <c r="O536" s="10" t="s">
        <v>36</v>
      </c>
      <c r="P536" s="10" t="s">
        <v>36</v>
      </c>
      <c r="Q536" s="10" t="s">
        <v>36</v>
      </c>
      <c r="R536" s="11" t="s">
        <v>36</v>
      </c>
      <c r="S536" s="11" t="s">
        <v>36</v>
      </c>
      <c r="T536" s="11" t="s">
        <v>36</v>
      </c>
      <c r="U536" s="11" t="s">
        <v>36</v>
      </c>
      <c r="V536" s="11" t="s">
        <v>36</v>
      </c>
      <c r="W536" s="11" t="s">
        <v>36</v>
      </c>
      <c r="X536" s="11" t="s">
        <v>36</v>
      </c>
      <c r="Y536" s="939"/>
      <c r="Z536" s="939"/>
      <c r="AA536" s="1074"/>
      <c r="AB536" s="1075"/>
    </row>
    <row r="537" spans="1:28" x14ac:dyDescent="0.25">
      <c r="A537" s="123">
        <f>+A505+1</f>
        <v>90</v>
      </c>
      <c r="B537" s="933" t="s">
        <v>318</v>
      </c>
      <c r="C537" s="1040" t="str">
        <f>IF(AA537&gt;=450000,"LPN",IF(AND(AA537&gt;190000,AA537&lt;470000),"LP",IF(AND(AA537&gt;=56000,AA537&lt;=190000),"3C","2C ")))</f>
        <v xml:space="preserve">2C </v>
      </c>
      <c r="D537" s="1090" t="s">
        <v>192</v>
      </c>
      <c r="E537" s="933" t="s">
        <v>319</v>
      </c>
      <c r="F537" s="933" t="s">
        <v>320</v>
      </c>
      <c r="G537" s="16" t="s">
        <v>44</v>
      </c>
      <c r="H537" s="16" t="s">
        <v>44</v>
      </c>
      <c r="I537" s="16" t="s">
        <v>44</v>
      </c>
      <c r="J537" s="16" t="s">
        <v>44</v>
      </c>
      <c r="K537" s="16">
        <f>SUM(L537-8)</f>
        <v>42095</v>
      </c>
      <c r="L537" s="16">
        <f>SUM(M537*1)</f>
        <v>42103</v>
      </c>
      <c r="M537" s="16">
        <f>SUM(N537*1)</f>
        <v>42103</v>
      </c>
      <c r="N537" s="16">
        <f>SUM(O537-1)</f>
        <v>42103</v>
      </c>
      <c r="O537" s="16">
        <f>SUM(U537-3)</f>
        <v>42104</v>
      </c>
      <c r="P537" s="135">
        <f>SUM(U537*1)</f>
        <v>42107</v>
      </c>
      <c r="Q537" s="135" t="s">
        <v>44</v>
      </c>
      <c r="R537" s="135" t="s">
        <v>44</v>
      </c>
      <c r="S537" s="135" t="s">
        <v>44</v>
      </c>
      <c r="T537" s="135" t="s">
        <v>44</v>
      </c>
      <c r="U537" s="135">
        <f>SUM(V537-4)</f>
        <v>42107</v>
      </c>
      <c r="V537" s="135">
        <f>SUM(W537-4)</f>
        <v>42111</v>
      </c>
      <c r="W537" s="135">
        <f>SUM(X537-3)</f>
        <v>42115</v>
      </c>
      <c r="X537" s="136">
        <v>42118</v>
      </c>
      <c r="Y537" s="138"/>
      <c r="Z537" s="138"/>
      <c r="AA537" s="140">
        <v>500</v>
      </c>
      <c r="AB537" s="872"/>
    </row>
    <row r="538" spans="1:28" x14ac:dyDescent="0.25">
      <c r="A538" s="129"/>
      <c r="B538" s="934"/>
      <c r="C538" s="1041"/>
      <c r="D538" s="1091"/>
      <c r="E538" s="934"/>
      <c r="F538" s="934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1"/>
      <c r="S538" s="11"/>
      <c r="T538" s="11"/>
      <c r="U538" s="11"/>
      <c r="V538" s="11"/>
      <c r="W538" s="11"/>
      <c r="X538" s="11"/>
      <c r="Y538" s="138"/>
      <c r="Z538" s="138"/>
      <c r="AA538" s="140"/>
      <c r="AB538" s="872"/>
    </row>
    <row r="539" spans="1:28" x14ac:dyDescent="0.25">
      <c r="A539" s="123">
        <f>+A537+1</f>
        <v>91</v>
      </c>
      <c r="B539" s="933" t="s">
        <v>321</v>
      </c>
      <c r="C539" s="1040" t="str">
        <f>IF(AA539&gt;=450000,"LPN",IF(AND(AA539&gt;190000,AA539&lt;470000),"LP",IF(AND(AA539&gt;=56000,AA539&lt;=190000),"3C","2C ")))</f>
        <v xml:space="preserve">2C </v>
      </c>
      <c r="D539" s="1090" t="s">
        <v>192</v>
      </c>
      <c r="E539" s="933" t="s">
        <v>322</v>
      </c>
      <c r="F539" s="933" t="s">
        <v>320</v>
      </c>
      <c r="G539" s="16" t="s">
        <v>44</v>
      </c>
      <c r="H539" s="16" t="s">
        <v>44</v>
      </c>
      <c r="I539" s="16" t="s">
        <v>44</v>
      </c>
      <c r="J539" s="16" t="s">
        <v>44</v>
      </c>
      <c r="K539" s="16">
        <f>SUM(L539-8)</f>
        <v>42095</v>
      </c>
      <c r="L539" s="16">
        <f>SUM(M539*1)</f>
        <v>42103</v>
      </c>
      <c r="M539" s="16">
        <f>SUM(N539*1)</f>
        <v>42103</v>
      </c>
      <c r="N539" s="16">
        <f>SUM(O539-1)</f>
        <v>42103</v>
      </c>
      <c r="O539" s="16">
        <f>SUM(U539-3)</f>
        <v>42104</v>
      </c>
      <c r="P539" s="135">
        <f>SUM(U539*1)</f>
        <v>42107</v>
      </c>
      <c r="Q539" s="135" t="s">
        <v>44</v>
      </c>
      <c r="R539" s="135" t="s">
        <v>44</v>
      </c>
      <c r="S539" s="135" t="s">
        <v>44</v>
      </c>
      <c r="T539" s="135" t="s">
        <v>44</v>
      </c>
      <c r="U539" s="135">
        <f>SUM(V539-4)</f>
        <v>42107</v>
      </c>
      <c r="V539" s="135">
        <f>SUM(W539-4)</f>
        <v>42111</v>
      </c>
      <c r="W539" s="135">
        <f>SUM(X539-3)</f>
        <v>42115</v>
      </c>
      <c r="X539" s="136">
        <v>42118</v>
      </c>
      <c r="Y539" s="138"/>
      <c r="Z539" s="138"/>
      <c r="AA539" s="140">
        <v>4000</v>
      </c>
      <c r="AB539" s="872"/>
    </row>
    <row r="540" spans="1:28" x14ac:dyDescent="0.25">
      <c r="A540" s="129"/>
      <c r="B540" s="934"/>
      <c r="C540" s="1041"/>
      <c r="D540" s="1091"/>
      <c r="E540" s="934"/>
      <c r="F540" s="934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1"/>
      <c r="S540" s="11"/>
      <c r="T540" s="11"/>
      <c r="U540" s="11"/>
      <c r="V540" s="11"/>
      <c r="W540" s="11"/>
      <c r="X540" s="11"/>
      <c r="Y540" s="138"/>
      <c r="Z540" s="138"/>
      <c r="AA540" s="140"/>
      <c r="AB540" s="872"/>
    </row>
    <row r="541" spans="1:28" x14ac:dyDescent="0.25">
      <c r="A541" s="123">
        <f>+A539+1</f>
        <v>92</v>
      </c>
      <c r="B541" s="933" t="s">
        <v>323</v>
      </c>
      <c r="C541" s="1040" t="str">
        <f>IF(AA541&gt;=450000,"LPN",IF(AND(AA541&gt;190000,AA541&lt;470000),"LP",IF(AND(AA541&gt;=56000,AA541&lt;=190000),"3C","2C ")))</f>
        <v xml:space="preserve">2C </v>
      </c>
      <c r="D541" s="1090" t="s">
        <v>192</v>
      </c>
      <c r="E541" s="933" t="s">
        <v>324</v>
      </c>
      <c r="F541" s="933" t="s">
        <v>320</v>
      </c>
      <c r="G541" s="16" t="s">
        <v>44</v>
      </c>
      <c r="H541" s="16" t="s">
        <v>44</v>
      </c>
      <c r="I541" s="16" t="s">
        <v>44</v>
      </c>
      <c r="J541" s="16" t="s">
        <v>44</v>
      </c>
      <c r="K541" s="16">
        <f>SUM(L541-8)</f>
        <v>42095</v>
      </c>
      <c r="L541" s="16">
        <f>SUM(M541*1)</f>
        <v>42103</v>
      </c>
      <c r="M541" s="16">
        <f>SUM(N541*1)</f>
        <v>42103</v>
      </c>
      <c r="N541" s="16">
        <f>SUM(O541-1)</f>
        <v>42103</v>
      </c>
      <c r="O541" s="16">
        <f>SUM(U541-3)</f>
        <v>42104</v>
      </c>
      <c r="P541" s="135">
        <f>SUM(U541*1)</f>
        <v>42107</v>
      </c>
      <c r="Q541" s="135" t="s">
        <v>44</v>
      </c>
      <c r="R541" s="135" t="s">
        <v>44</v>
      </c>
      <c r="S541" s="135" t="s">
        <v>44</v>
      </c>
      <c r="T541" s="135" t="s">
        <v>44</v>
      </c>
      <c r="U541" s="135">
        <f>SUM(V541-4)</f>
        <v>42107</v>
      </c>
      <c r="V541" s="135">
        <f>SUM(W541-4)</f>
        <v>42111</v>
      </c>
      <c r="W541" s="135">
        <f>SUM(X541-3)</f>
        <v>42115</v>
      </c>
      <c r="X541" s="136">
        <v>42118</v>
      </c>
      <c r="Y541" s="138"/>
      <c r="Z541" s="138"/>
      <c r="AA541" s="140">
        <v>14000</v>
      </c>
      <c r="AB541" s="872"/>
    </row>
    <row r="542" spans="1:28" x14ac:dyDescent="0.25">
      <c r="A542" s="129"/>
      <c r="B542" s="934"/>
      <c r="C542" s="1041"/>
      <c r="D542" s="1091"/>
      <c r="E542" s="934"/>
      <c r="F542" s="934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1"/>
      <c r="S542" s="11"/>
      <c r="T542" s="11"/>
      <c r="U542" s="11"/>
      <c r="V542" s="11"/>
      <c r="W542" s="11"/>
      <c r="X542" s="11"/>
      <c r="Y542" s="138"/>
      <c r="Z542" s="138"/>
      <c r="AA542" s="140"/>
      <c r="AB542" s="872"/>
    </row>
    <row r="543" spans="1:28" x14ac:dyDescent="0.25">
      <c r="A543" s="123">
        <f>+A541+1</f>
        <v>93</v>
      </c>
      <c r="B543" s="933" t="s">
        <v>325</v>
      </c>
      <c r="C543" s="1040" t="str">
        <f>IF(AA543&gt;=450000,"LPN",IF(AND(AA543&gt;190000,AA543&lt;470000),"LP",IF(AND(AA543&gt;=56000,AA543&lt;=190000),"3C","2C ")))</f>
        <v xml:space="preserve">2C </v>
      </c>
      <c r="D543" s="1090" t="s">
        <v>192</v>
      </c>
      <c r="E543" s="933" t="s">
        <v>326</v>
      </c>
      <c r="F543" s="933" t="s">
        <v>320</v>
      </c>
      <c r="G543" s="16" t="s">
        <v>44</v>
      </c>
      <c r="H543" s="16" t="s">
        <v>44</v>
      </c>
      <c r="I543" s="16" t="s">
        <v>44</v>
      </c>
      <c r="J543" s="16" t="s">
        <v>44</v>
      </c>
      <c r="K543" s="16">
        <f>SUM(L543-8)</f>
        <v>42095</v>
      </c>
      <c r="L543" s="16">
        <f>SUM(M543*1)</f>
        <v>42103</v>
      </c>
      <c r="M543" s="16">
        <f>SUM(N543*1)</f>
        <v>42103</v>
      </c>
      <c r="N543" s="16">
        <f>SUM(O543-1)</f>
        <v>42103</v>
      </c>
      <c r="O543" s="16">
        <f>SUM(U543-3)</f>
        <v>42104</v>
      </c>
      <c r="P543" s="135">
        <f>SUM(U543*1)</f>
        <v>42107</v>
      </c>
      <c r="Q543" s="135" t="s">
        <v>44</v>
      </c>
      <c r="R543" s="135" t="s">
        <v>44</v>
      </c>
      <c r="S543" s="135" t="s">
        <v>44</v>
      </c>
      <c r="T543" s="135" t="s">
        <v>44</v>
      </c>
      <c r="U543" s="135">
        <f>SUM(V543-4)</f>
        <v>42107</v>
      </c>
      <c r="V543" s="135">
        <f>SUM(W543-4)</f>
        <v>42111</v>
      </c>
      <c r="W543" s="135">
        <f>SUM(X543-3)</f>
        <v>42115</v>
      </c>
      <c r="X543" s="136">
        <v>42118</v>
      </c>
      <c r="Y543" s="138"/>
      <c r="Z543" s="138"/>
      <c r="AA543" s="140">
        <v>14000</v>
      </c>
      <c r="AB543" s="872"/>
    </row>
    <row r="544" spans="1:28" x14ac:dyDescent="0.25">
      <c r="A544" s="129"/>
      <c r="B544" s="934"/>
      <c r="C544" s="1041"/>
      <c r="D544" s="1091"/>
      <c r="E544" s="934"/>
      <c r="F544" s="934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1"/>
      <c r="S544" s="11"/>
      <c r="T544" s="11"/>
      <c r="U544" s="11"/>
      <c r="V544" s="11"/>
      <c r="W544" s="11"/>
      <c r="X544" s="11"/>
      <c r="Y544" s="138"/>
      <c r="Z544" s="138"/>
      <c r="AA544" s="140"/>
      <c r="AB544" s="872"/>
    </row>
    <row r="545" spans="1:28" x14ac:dyDescent="0.25">
      <c r="A545" s="151"/>
      <c r="B545" s="981" t="s">
        <v>173</v>
      </c>
      <c r="C545" s="944" t="s">
        <v>35</v>
      </c>
      <c r="D545" s="944"/>
      <c r="E545" s="944"/>
      <c r="F545" s="944"/>
      <c r="G545" s="944"/>
      <c r="H545" s="944"/>
      <c r="I545" s="944"/>
      <c r="J545" s="944"/>
      <c r="K545" s="944"/>
      <c r="L545" s="944"/>
      <c r="M545" s="944"/>
      <c r="N545" s="944"/>
      <c r="O545" s="944"/>
      <c r="P545" s="944"/>
      <c r="Q545" s="944"/>
      <c r="R545" s="944"/>
      <c r="S545" s="944"/>
      <c r="T545" s="944"/>
      <c r="U545" s="944"/>
      <c r="V545" s="944"/>
      <c r="W545" s="944"/>
      <c r="X545" s="944"/>
      <c r="Y545" s="944"/>
      <c r="Z545" s="944"/>
      <c r="AA545" s="152"/>
      <c r="AB545" s="874"/>
    </row>
    <row r="546" spans="1:28" ht="16.5" thickBot="1" x14ac:dyDescent="0.3">
      <c r="A546" s="153"/>
      <c r="B546" s="1097"/>
      <c r="C546" s="1098" t="s">
        <v>36</v>
      </c>
      <c r="D546" s="1098"/>
      <c r="E546" s="1098"/>
      <c r="F546" s="1099"/>
      <c r="G546" s="1099"/>
      <c r="H546" s="1099"/>
      <c r="I546" s="1099"/>
      <c r="J546" s="1099"/>
      <c r="K546" s="1099"/>
      <c r="L546" s="1099"/>
      <c r="M546" s="1099"/>
      <c r="N546" s="1099"/>
      <c r="O546" s="1099"/>
      <c r="P546" s="1099"/>
      <c r="Q546" s="1099"/>
      <c r="R546" s="1099"/>
      <c r="S546" s="1099"/>
      <c r="T546" s="1099"/>
      <c r="U546" s="1099"/>
      <c r="V546" s="1099"/>
      <c r="W546" s="1099"/>
      <c r="X546" s="1099"/>
      <c r="Y546" s="1099"/>
      <c r="Z546" s="1099"/>
      <c r="AA546" s="154">
        <f>SUM(AA431)</f>
        <v>0</v>
      </c>
      <c r="AB546" s="875">
        <f>SUM(AB431)</f>
        <v>0</v>
      </c>
    </row>
    <row r="547" spans="1:28" ht="15.75" thickTop="1" x14ac:dyDescent="0.25">
      <c r="A547" s="155"/>
      <c r="B547" s="156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</row>
    <row r="548" spans="1:28" x14ac:dyDescent="0.25">
      <c r="A548" s="155"/>
      <c r="B548" s="158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1"/>
      <c r="R548" s="161"/>
      <c r="S548" s="162"/>
      <c r="T548" s="162"/>
      <c r="U548" s="162"/>
      <c r="V548" s="162"/>
      <c r="W548" s="163"/>
      <c r="X548" s="162"/>
      <c r="Y548" s="162"/>
      <c r="Z548" s="164"/>
    </row>
    <row r="549" spans="1:28" ht="31.5" x14ac:dyDescent="0.25">
      <c r="A549" s="155"/>
      <c r="B549" s="165" t="s">
        <v>174</v>
      </c>
      <c r="C549" s="166"/>
      <c r="D549" s="167" t="s">
        <v>177</v>
      </c>
      <c r="E549" s="167"/>
      <c r="F549" s="169"/>
      <c r="G549" s="170" t="s">
        <v>175</v>
      </c>
      <c r="H549" s="953"/>
      <c r="I549" s="954"/>
      <c r="J549" s="171"/>
      <c r="K549" s="171"/>
      <c r="L549" s="172" t="s">
        <v>176</v>
      </c>
      <c r="M549" s="173"/>
      <c r="N549" s="167" t="s">
        <v>177</v>
      </c>
      <c r="O549" s="169"/>
      <c r="P549" s="174" t="s">
        <v>178</v>
      </c>
      <c r="Q549" s="166"/>
      <c r="R549" s="175"/>
      <c r="S549" s="176"/>
      <c r="T549" s="177" t="s">
        <v>179</v>
      </c>
      <c r="U549" s="173"/>
      <c r="V549" s="173"/>
      <c r="W549" s="178" t="s">
        <v>177</v>
      </c>
      <c r="X549" s="176"/>
      <c r="Y549" s="955" t="s">
        <v>180</v>
      </c>
      <c r="Z549" s="956"/>
      <c r="AA549" s="953"/>
      <c r="AB549" s="954"/>
    </row>
    <row r="550" spans="1:28" ht="47.25" x14ac:dyDescent="0.25">
      <c r="A550" s="155"/>
      <c r="B550" s="179" t="s">
        <v>181</v>
      </c>
      <c r="C550" s="180"/>
      <c r="D550" s="181" t="s">
        <v>177</v>
      </c>
      <c r="E550" s="181"/>
      <c r="F550" s="169"/>
      <c r="G550" s="170" t="s">
        <v>182</v>
      </c>
      <c r="H550" s="953"/>
      <c r="I550" s="954"/>
      <c r="J550" s="171"/>
      <c r="K550" s="171"/>
      <c r="L550" s="183" t="s">
        <v>183</v>
      </c>
      <c r="M550" s="184"/>
      <c r="N550" s="181" t="s">
        <v>177</v>
      </c>
      <c r="O550" s="169"/>
      <c r="P550" s="185" t="s">
        <v>184</v>
      </c>
      <c r="Q550" s="180"/>
      <c r="R550" s="186"/>
      <c r="S550" s="176"/>
      <c r="T550" s="187" t="s">
        <v>185</v>
      </c>
      <c r="U550" s="188"/>
      <c r="V550" s="184"/>
      <c r="W550" s="189" t="s">
        <v>177</v>
      </c>
      <c r="X550" s="176"/>
      <c r="Y550" s="955" t="s">
        <v>186</v>
      </c>
      <c r="Z550" s="956"/>
      <c r="AA550" s="953"/>
      <c r="AB550" s="954"/>
    </row>
    <row r="551" spans="1:28" x14ac:dyDescent="0.25">
      <c r="A551" s="155"/>
      <c r="B551" s="119"/>
      <c r="C551" s="119"/>
      <c r="D551" s="119"/>
      <c r="E551" s="119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</row>
    <row r="552" spans="1:28" x14ac:dyDescent="0.25">
      <c r="A552" s="155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</row>
    <row r="553" spans="1:28" x14ac:dyDescent="0.25">
      <c r="A553" s="155"/>
      <c r="B553" s="119"/>
      <c r="C553" s="119"/>
      <c r="D553" s="922" t="s">
        <v>189</v>
      </c>
      <c r="E553" s="923"/>
      <c r="F553" s="923"/>
      <c r="G553" s="923"/>
      <c r="H553" s="923"/>
      <c r="I553" s="923"/>
      <c r="J553" s="923"/>
      <c r="K553" s="923"/>
      <c r="L553" s="923"/>
      <c r="M553" s="923"/>
      <c r="N553" s="923"/>
      <c r="O553" s="923"/>
      <c r="P553" s="923"/>
      <c r="Q553" s="923"/>
      <c r="R553" s="923"/>
      <c r="S553" s="923"/>
      <c r="T553" s="923"/>
      <c r="U553" s="923"/>
      <c r="V553" s="923"/>
      <c r="W553" s="924"/>
    </row>
    <row r="554" spans="1:28" x14ac:dyDescent="0.25">
      <c r="B554" s="119"/>
      <c r="C554" s="119"/>
      <c r="D554" s="925"/>
      <c r="E554" s="926"/>
      <c r="F554" s="926"/>
      <c r="G554" s="926"/>
      <c r="H554" s="926"/>
      <c r="I554" s="926"/>
      <c r="J554" s="926"/>
      <c r="K554" s="926"/>
      <c r="L554" s="926"/>
      <c r="M554" s="926"/>
      <c r="N554" s="926"/>
      <c r="O554" s="926"/>
      <c r="P554" s="926"/>
      <c r="Q554" s="926"/>
      <c r="R554" s="926"/>
      <c r="S554" s="926"/>
      <c r="T554" s="926"/>
      <c r="U554" s="926"/>
      <c r="V554" s="926"/>
      <c r="W554" s="927"/>
    </row>
    <row r="555" spans="1:28" x14ac:dyDescent="0.25">
      <c r="D555" s="19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92"/>
      <c r="R555" s="162"/>
      <c r="S555" s="192"/>
      <c r="T555" s="192"/>
      <c r="U555" s="192"/>
      <c r="V555" s="192"/>
      <c r="W555" s="193"/>
      <c r="AA555" s="200"/>
      <c r="AB555" s="876"/>
    </row>
    <row r="556" spans="1:28" ht="15.75" x14ac:dyDescent="0.25">
      <c r="D556" s="1100" t="s">
        <v>216</v>
      </c>
      <c r="E556" s="1101"/>
      <c r="F556" s="1101"/>
      <c r="G556" s="1101"/>
      <c r="H556" s="1101"/>
      <c r="I556" s="1101"/>
      <c r="J556" s="1101"/>
      <c r="K556" s="1101"/>
      <c r="L556" s="1101"/>
      <c r="M556" s="1101"/>
      <c r="N556" s="1101"/>
      <c r="O556" s="1101"/>
      <c r="P556" s="1101"/>
      <c r="Q556" s="1101"/>
      <c r="R556" s="1101"/>
      <c r="S556" s="1101"/>
      <c r="T556" s="1101"/>
      <c r="U556" s="1101"/>
      <c r="V556" s="1101"/>
      <c r="W556" s="1102"/>
    </row>
    <row r="557" spans="1:28" ht="15.75" x14ac:dyDescent="0.25">
      <c r="D557" s="1100" t="s">
        <v>217</v>
      </c>
      <c r="E557" s="1101"/>
      <c r="F557" s="1101"/>
      <c r="G557" s="1101"/>
      <c r="H557" s="1101"/>
      <c r="I557" s="1101"/>
      <c r="J557" s="1101"/>
      <c r="K557" s="1101"/>
      <c r="L557" s="1101"/>
      <c r="M557" s="1101"/>
      <c r="N557" s="1101"/>
      <c r="O557" s="1101"/>
      <c r="P557" s="1101"/>
      <c r="Q557" s="1101"/>
      <c r="R557" s="1101"/>
      <c r="S557" s="1101"/>
      <c r="T557" s="1101"/>
      <c r="U557" s="1101"/>
      <c r="V557" s="1101"/>
      <c r="W557" s="1102"/>
      <c r="X557" s="190"/>
      <c r="Y557" s="190"/>
      <c r="Z557" s="190"/>
      <c r="AA557" s="202"/>
      <c r="AB557" s="876"/>
    </row>
    <row r="560" spans="1:28" ht="15.75" x14ac:dyDescent="0.25">
      <c r="A560" s="119"/>
      <c r="B560" s="985" t="s">
        <v>0</v>
      </c>
      <c r="C560" s="985"/>
      <c r="D560" s="985"/>
      <c r="E560" s="985"/>
      <c r="F560" s="985"/>
      <c r="G560" s="985"/>
      <c r="H560" s="985"/>
      <c r="I560" s="985"/>
      <c r="J560" s="985"/>
      <c r="K560" s="985"/>
      <c r="L560" s="985"/>
      <c r="M560" s="985"/>
      <c r="N560" s="985"/>
      <c r="O560" s="985"/>
      <c r="P560" s="985"/>
      <c r="Q560" s="985"/>
      <c r="R560" s="985"/>
      <c r="S560" s="985"/>
      <c r="T560" s="985"/>
      <c r="U560" s="985"/>
      <c r="V560" s="985"/>
      <c r="W560" s="985"/>
      <c r="X560" s="985"/>
      <c r="Y560" s="985"/>
      <c r="Z560" s="985"/>
      <c r="AA560" s="985"/>
      <c r="AB560" s="985"/>
    </row>
    <row r="561" spans="1:28" ht="15.75" x14ac:dyDescent="0.25">
      <c r="B561" s="985" t="s">
        <v>1</v>
      </c>
      <c r="C561" s="985"/>
      <c r="D561" s="985"/>
      <c r="E561" s="985"/>
      <c r="F561" s="985"/>
      <c r="G561" s="985"/>
      <c r="H561" s="985"/>
      <c r="I561" s="985"/>
      <c r="J561" s="985"/>
      <c r="K561" s="985"/>
      <c r="L561" s="985"/>
      <c r="M561" s="985"/>
      <c r="N561" s="985"/>
      <c r="O561" s="985"/>
      <c r="P561" s="985"/>
      <c r="Q561" s="985"/>
      <c r="R561" s="985"/>
      <c r="S561" s="985"/>
      <c r="T561" s="985"/>
      <c r="U561" s="985"/>
      <c r="V561" s="985"/>
      <c r="W561" s="985"/>
      <c r="X561" s="985"/>
      <c r="Y561" s="985"/>
      <c r="Z561" s="985"/>
      <c r="AA561" s="985"/>
      <c r="AB561" s="985"/>
    </row>
    <row r="562" spans="1:28" ht="15.75" x14ac:dyDescent="0.25">
      <c r="B562" s="985" t="s">
        <v>339</v>
      </c>
      <c r="C562" s="985"/>
      <c r="D562" s="985"/>
      <c r="E562" s="985"/>
      <c r="F562" s="985"/>
      <c r="G562" s="985"/>
      <c r="H562" s="985"/>
      <c r="I562" s="985"/>
      <c r="J562" s="985"/>
      <c r="K562" s="985"/>
      <c r="L562" s="985"/>
      <c r="M562" s="985"/>
      <c r="N562" s="985"/>
      <c r="O562" s="985"/>
      <c r="P562" s="985"/>
      <c r="Q562" s="985"/>
      <c r="R562" s="985"/>
      <c r="S562" s="985"/>
      <c r="T562" s="985"/>
      <c r="U562" s="985"/>
      <c r="V562" s="985"/>
      <c r="W562" s="985"/>
      <c r="X562" s="985"/>
      <c r="Y562" s="985"/>
      <c r="Z562" s="985"/>
      <c r="AA562" s="985"/>
      <c r="AB562" s="985"/>
    </row>
    <row r="563" spans="1:28" ht="15.75" x14ac:dyDescent="0.25">
      <c r="B563" s="985" t="s">
        <v>340</v>
      </c>
      <c r="C563" s="985"/>
      <c r="D563" s="985"/>
      <c r="E563" s="985"/>
      <c r="F563" s="985"/>
      <c r="G563" s="985"/>
      <c r="H563" s="985"/>
      <c r="I563" s="985"/>
      <c r="J563" s="985"/>
      <c r="K563" s="985"/>
      <c r="L563" s="985"/>
      <c r="M563" s="985"/>
      <c r="N563" s="985"/>
      <c r="O563" s="985"/>
      <c r="P563" s="985"/>
      <c r="Q563" s="985"/>
      <c r="R563" s="985"/>
      <c r="S563" s="985"/>
      <c r="T563" s="985"/>
      <c r="U563" s="985"/>
      <c r="V563" s="985"/>
      <c r="W563" s="985"/>
      <c r="X563" s="985"/>
      <c r="Y563" s="985"/>
      <c r="Z563" s="985"/>
      <c r="AA563" s="985"/>
      <c r="AB563" s="985"/>
    </row>
    <row r="564" spans="1:28" ht="15.75" x14ac:dyDescent="0.25">
      <c r="A564" s="120"/>
      <c r="B564" s="986"/>
      <c r="C564" s="986"/>
      <c r="D564" s="986"/>
      <c r="E564" s="986"/>
      <c r="F564" s="986"/>
      <c r="G564" s="986"/>
      <c r="H564" s="986"/>
      <c r="I564" s="986"/>
      <c r="J564" s="986"/>
      <c r="K564" s="986"/>
      <c r="L564" s="986"/>
      <c r="M564" s="986"/>
      <c r="N564" s="986"/>
      <c r="O564" s="986"/>
      <c r="P564" s="986"/>
      <c r="Q564" s="986"/>
      <c r="R564" s="986"/>
      <c r="S564" s="986"/>
      <c r="T564" s="986"/>
      <c r="U564" s="986"/>
      <c r="V564" s="986"/>
      <c r="W564" s="986"/>
      <c r="X564" s="986"/>
      <c r="Y564" s="986"/>
      <c r="Z564" s="986"/>
      <c r="AA564" s="986"/>
      <c r="AB564" s="986"/>
    </row>
    <row r="565" spans="1:28" x14ac:dyDescent="0.25">
      <c r="A565" s="1105" t="s">
        <v>3</v>
      </c>
      <c r="B565" s="1105"/>
      <c r="C565" s="1105"/>
      <c r="D565" s="1105"/>
      <c r="E565" s="1105"/>
      <c r="F565" s="1105"/>
      <c r="G565" s="1106" t="s">
        <v>4</v>
      </c>
      <c r="H565" s="1106"/>
      <c r="I565" s="1106"/>
      <c r="J565" s="1106"/>
      <c r="K565" s="1106"/>
      <c r="L565" s="1106"/>
      <c r="M565" s="1106"/>
      <c r="N565" s="1106"/>
      <c r="O565" s="1106"/>
      <c r="P565" s="1106"/>
      <c r="Q565" s="1106"/>
      <c r="R565" s="1106"/>
      <c r="S565" s="1106"/>
      <c r="T565" s="1106"/>
      <c r="U565" s="1106"/>
      <c r="V565" s="1106"/>
      <c r="W565" s="1106"/>
      <c r="X565" s="1106"/>
      <c r="Y565" s="1106"/>
      <c r="Z565" s="1106"/>
      <c r="AA565" s="1106"/>
      <c r="AB565" s="1107"/>
    </row>
    <row r="566" spans="1:28" x14ac:dyDescent="0.25">
      <c r="A566" s="1105"/>
      <c r="B566" s="1105"/>
      <c r="C566" s="1105"/>
      <c r="D566" s="1105"/>
      <c r="E566" s="1105"/>
      <c r="F566" s="1105"/>
      <c r="G566" s="1106" t="s">
        <v>5</v>
      </c>
      <c r="H566" s="1106"/>
      <c r="I566" s="1106"/>
      <c r="J566" s="1107"/>
      <c r="K566" s="1108" t="s">
        <v>6</v>
      </c>
      <c r="L566" s="1106"/>
      <c r="M566" s="1106"/>
      <c r="N566" s="1107"/>
      <c r="O566" s="1108" t="s">
        <v>7</v>
      </c>
      <c r="P566" s="1106"/>
      <c r="Q566" s="1106"/>
      <c r="R566" s="1106"/>
      <c r="S566" s="1108" t="s">
        <v>8</v>
      </c>
      <c r="T566" s="1106"/>
      <c r="U566" s="1106"/>
      <c r="V566" s="1107"/>
      <c r="W566" s="1108" t="s">
        <v>9</v>
      </c>
      <c r="X566" s="1107"/>
      <c r="Y566" s="1109" t="s">
        <v>10</v>
      </c>
      <c r="Z566" s="1110"/>
      <c r="AA566" s="1110"/>
      <c r="AB566" s="1111"/>
    </row>
    <row r="567" spans="1:28" ht="15.75" thickBot="1" x14ac:dyDescent="0.3">
      <c r="A567" s="1105"/>
      <c r="B567" s="1105"/>
      <c r="C567" s="1105"/>
      <c r="D567" s="1105"/>
      <c r="E567" s="1105"/>
      <c r="F567" s="1105"/>
      <c r="G567" s="1030" t="s">
        <v>11</v>
      </c>
      <c r="H567" s="1031"/>
      <c r="I567" s="1115" t="s">
        <v>12</v>
      </c>
      <c r="J567" s="1116"/>
      <c r="K567" s="1117" t="s">
        <v>13</v>
      </c>
      <c r="L567" s="1116"/>
      <c r="M567" s="1117" t="s">
        <v>14</v>
      </c>
      <c r="N567" s="1116"/>
      <c r="O567" s="1117" t="s">
        <v>15</v>
      </c>
      <c r="P567" s="1116"/>
      <c r="Q567" s="1117" t="s">
        <v>16</v>
      </c>
      <c r="R567" s="1116"/>
      <c r="S567" s="1117" t="s">
        <v>17</v>
      </c>
      <c r="T567" s="1116"/>
      <c r="U567" s="1117" t="s">
        <v>18</v>
      </c>
      <c r="V567" s="1116"/>
      <c r="W567" s="1117" t="s">
        <v>19</v>
      </c>
      <c r="X567" s="1116"/>
      <c r="Y567" s="1112"/>
      <c r="Z567" s="1113"/>
      <c r="AA567" s="1113"/>
      <c r="AB567" s="1114"/>
    </row>
    <row r="568" spans="1:28" ht="39" thickTop="1" x14ac:dyDescent="0.25">
      <c r="A568" s="207" t="s">
        <v>20</v>
      </c>
      <c r="B568" s="208" t="s">
        <v>21</v>
      </c>
      <c r="C568" s="73" t="s">
        <v>22</v>
      </c>
      <c r="D568" s="1103" t="s">
        <v>23</v>
      </c>
      <c r="E568" s="1104"/>
      <c r="F568" s="209" t="s">
        <v>24</v>
      </c>
      <c r="G568" s="210" t="s">
        <v>25</v>
      </c>
      <c r="H568" s="210" t="s">
        <v>26</v>
      </c>
      <c r="I568" s="210" t="s">
        <v>25</v>
      </c>
      <c r="J568" s="210" t="s">
        <v>26</v>
      </c>
      <c r="K568" s="210" t="s">
        <v>25</v>
      </c>
      <c r="L568" s="210" t="s">
        <v>26</v>
      </c>
      <c r="M568" s="210" t="s">
        <v>25</v>
      </c>
      <c r="N568" s="210" t="s">
        <v>26</v>
      </c>
      <c r="O568" s="210" t="s">
        <v>25</v>
      </c>
      <c r="P568" s="210" t="s">
        <v>26</v>
      </c>
      <c r="Q568" s="209" t="s">
        <v>25</v>
      </c>
      <c r="R568" s="209" t="s">
        <v>26</v>
      </c>
      <c r="S568" s="209" t="s">
        <v>25</v>
      </c>
      <c r="T568" s="209" t="s">
        <v>26</v>
      </c>
      <c r="U568" s="209" t="s">
        <v>25</v>
      </c>
      <c r="V568" s="209" t="s">
        <v>26</v>
      </c>
      <c r="W568" s="209" t="s">
        <v>25</v>
      </c>
      <c r="X568" s="209" t="s">
        <v>26</v>
      </c>
      <c r="Y568" s="211" t="s">
        <v>27</v>
      </c>
      <c r="Z568" s="73" t="s">
        <v>28</v>
      </c>
      <c r="AA568" s="209" t="s">
        <v>29</v>
      </c>
      <c r="AB568" s="877" t="s">
        <v>30</v>
      </c>
    </row>
    <row r="569" spans="1:28" x14ac:dyDescent="0.25">
      <c r="A569" s="1125"/>
      <c r="B569" s="1031" t="s">
        <v>31</v>
      </c>
      <c r="C569" s="1126" t="s">
        <v>341</v>
      </c>
      <c r="D569" s="1127" t="s">
        <v>33</v>
      </c>
      <c r="E569" s="1128"/>
      <c r="F569" s="1017" t="s">
        <v>34</v>
      </c>
      <c r="G569" s="204" t="s">
        <v>35</v>
      </c>
      <c r="H569" s="204" t="s">
        <v>35</v>
      </c>
      <c r="I569" s="204" t="s">
        <v>35</v>
      </c>
      <c r="J569" s="204" t="s">
        <v>35</v>
      </c>
      <c r="K569" s="204" t="s">
        <v>35</v>
      </c>
      <c r="L569" s="204" t="s">
        <v>35</v>
      </c>
      <c r="M569" s="204" t="s">
        <v>35</v>
      </c>
      <c r="N569" s="204" t="s">
        <v>35</v>
      </c>
      <c r="O569" s="204" t="s">
        <v>35</v>
      </c>
      <c r="P569" s="204" t="s">
        <v>35</v>
      </c>
      <c r="Q569" s="204" t="s">
        <v>35</v>
      </c>
      <c r="R569" s="204" t="s">
        <v>35</v>
      </c>
      <c r="S569" s="204" t="s">
        <v>35</v>
      </c>
      <c r="T569" s="204" t="s">
        <v>35</v>
      </c>
      <c r="U569" s="204" t="s">
        <v>35</v>
      </c>
      <c r="V569" s="204" t="s">
        <v>35</v>
      </c>
      <c r="W569" s="204" t="s">
        <v>35</v>
      </c>
      <c r="X569" s="204" t="s">
        <v>35</v>
      </c>
      <c r="Y569" s="1129" t="s">
        <v>36</v>
      </c>
      <c r="Z569" s="1129" t="s">
        <v>36</v>
      </c>
      <c r="AA569" s="940"/>
      <c r="AB569" s="1134" t="s">
        <v>36</v>
      </c>
    </row>
    <row r="570" spans="1:28" ht="36" x14ac:dyDescent="0.25">
      <c r="A570" s="1125"/>
      <c r="B570" s="1031"/>
      <c r="C570" s="1126"/>
      <c r="D570" s="14" t="s">
        <v>327</v>
      </c>
      <c r="E570" s="14" t="s">
        <v>328</v>
      </c>
      <c r="F570" s="1017"/>
      <c r="G570" s="10" t="s">
        <v>36</v>
      </c>
      <c r="H570" s="10" t="s">
        <v>36</v>
      </c>
      <c r="I570" s="10" t="s">
        <v>36</v>
      </c>
      <c r="J570" s="10" t="s">
        <v>36</v>
      </c>
      <c r="K570" s="10" t="s">
        <v>36</v>
      </c>
      <c r="L570" s="10" t="s">
        <v>36</v>
      </c>
      <c r="M570" s="10" t="s">
        <v>36</v>
      </c>
      <c r="N570" s="10" t="s">
        <v>36</v>
      </c>
      <c r="O570" s="10" t="s">
        <v>36</v>
      </c>
      <c r="P570" s="10" t="s">
        <v>36</v>
      </c>
      <c r="Q570" s="10" t="s">
        <v>36</v>
      </c>
      <c r="R570" s="10" t="s">
        <v>36</v>
      </c>
      <c r="S570" s="10" t="s">
        <v>36</v>
      </c>
      <c r="T570" s="10" t="s">
        <v>36</v>
      </c>
      <c r="U570" s="10" t="s">
        <v>36</v>
      </c>
      <c r="V570" s="10" t="s">
        <v>36</v>
      </c>
      <c r="W570" s="10" t="s">
        <v>36</v>
      </c>
      <c r="X570" s="10" t="s">
        <v>36</v>
      </c>
      <c r="Y570" s="1129"/>
      <c r="Z570" s="1129"/>
      <c r="AA570" s="940"/>
      <c r="AB570" s="1134"/>
    </row>
    <row r="571" spans="1:28" ht="25.5" x14ac:dyDescent="0.25">
      <c r="A571" s="212">
        <v>1</v>
      </c>
      <c r="B571" s="212" t="s">
        <v>45</v>
      </c>
      <c r="C571" s="213" t="str">
        <f>IF(AA571&gt;=470000,"LPN",IF(AND(AA571&gt;190000,AA571&lt;470000),"LP",IF(AND(AA571&gt;=56000,AA571&lt;=190000),"3C","2C ")))</f>
        <v xml:space="preserve">2C </v>
      </c>
      <c r="D571" s="214" t="s">
        <v>342</v>
      </c>
      <c r="E571" s="215" t="s">
        <v>343</v>
      </c>
      <c r="F571" s="216" t="s">
        <v>344</v>
      </c>
      <c r="G571" s="217" t="s">
        <v>44</v>
      </c>
      <c r="H571" s="218" t="s">
        <v>44</v>
      </c>
      <c r="I571" s="218" t="s">
        <v>44</v>
      </c>
      <c r="J571" s="218" t="s">
        <v>44</v>
      </c>
      <c r="K571" s="218">
        <f>SUM(L571-8)</f>
        <v>42025</v>
      </c>
      <c r="L571" s="218">
        <f>SUM(M571*1)</f>
        <v>42033</v>
      </c>
      <c r="M571" s="218">
        <f>SUM(N571*1)</f>
        <v>42033</v>
      </c>
      <c r="N571" s="218">
        <f>SUM(O571-1)</f>
        <v>42033</v>
      </c>
      <c r="O571" s="218">
        <f>SUM(U571-3)</f>
        <v>42034</v>
      </c>
      <c r="P571" s="218">
        <f>SUM(U571*1)</f>
        <v>42037</v>
      </c>
      <c r="Q571" s="218" t="s">
        <v>44</v>
      </c>
      <c r="R571" s="218" t="s">
        <v>44</v>
      </c>
      <c r="S571" s="218" t="s">
        <v>44</v>
      </c>
      <c r="T571" s="218" t="s">
        <v>44</v>
      </c>
      <c r="U571" s="218">
        <f>SUM(V571-4)</f>
        <v>42037</v>
      </c>
      <c r="V571" s="218">
        <f>SUM(W571-4)</f>
        <v>42041</v>
      </c>
      <c r="W571" s="218">
        <v>42045</v>
      </c>
      <c r="X571" s="218">
        <v>42047</v>
      </c>
      <c r="Y571" s="218"/>
      <c r="Z571" s="219"/>
      <c r="AA571" s="220">
        <v>13000</v>
      </c>
      <c r="AB571" s="864"/>
    </row>
    <row r="572" spans="1:28" x14ac:dyDescent="0.25">
      <c r="A572" s="221"/>
      <c r="B572" s="222" t="s">
        <v>345</v>
      </c>
      <c r="C572" s="223"/>
      <c r="D572" s="15"/>
      <c r="E572" s="224"/>
      <c r="F572" s="225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7"/>
      <c r="Z572" s="17"/>
      <c r="AA572" s="226"/>
      <c r="AB572" s="856"/>
    </row>
    <row r="573" spans="1:28" ht="15.75" x14ac:dyDescent="0.25">
      <c r="A573" s="221"/>
      <c r="B573" s="227" t="s">
        <v>346</v>
      </c>
      <c r="C573" s="223"/>
      <c r="D573" s="15"/>
      <c r="E573" s="224"/>
      <c r="F573" s="225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7"/>
      <c r="Z573" s="17"/>
      <c r="AA573" s="226"/>
      <c r="AB573" s="856"/>
    </row>
    <row r="574" spans="1:28" ht="15.75" x14ac:dyDescent="0.25">
      <c r="A574" s="221"/>
      <c r="B574" s="227" t="s">
        <v>347</v>
      </c>
      <c r="C574" s="223"/>
      <c r="D574" s="15"/>
      <c r="E574" s="224"/>
      <c r="F574" s="225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7"/>
      <c r="Z574" s="17"/>
      <c r="AA574" s="226"/>
      <c r="AB574" s="856"/>
    </row>
    <row r="575" spans="1:28" ht="15.75" x14ac:dyDescent="0.25">
      <c r="A575" s="221"/>
      <c r="B575" s="227" t="s">
        <v>348</v>
      </c>
      <c r="C575" s="223"/>
      <c r="D575" s="15"/>
      <c r="E575" s="224"/>
      <c r="F575" s="225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7"/>
      <c r="Z575" s="17"/>
      <c r="AA575" s="226"/>
      <c r="AB575" s="856"/>
    </row>
    <row r="576" spans="1:28" ht="15.75" x14ac:dyDescent="0.25">
      <c r="A576" s="221"/>
      <c r="B576" s="227" t="s">
        <v>349</v>
      </c>
      <c r="C576" s="223"/>
      <c r="D576" s="15"/>
      <c r="E576" s="224"/>
      <c r="F576" s="225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7"/>
      <c r="Z576" s="17"/>
      <c r="AA576" s="226"/>
      <c r="AB576" s="856"/>
    </row>
    <row r="577" spans="1:28" ht="15.75" x14ac:dyDescent="0.25">
      <c r="A577" s="221"/>
      <c r="B577" s="227" t="s">
        <v>350</v>
      </c>
      <c r="C577" s="223"/>
      <c r="D577" s="15"/>
      <c r="E577" s="224"/>
      <c r="F577" s="225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7"/>
      <c r="Z577" s="17"/>
      <c r="AA577" s="226"/>
      <c r="AB577" s="856"/>
    </row>
    <row r="578" spans="1:28" ht="15.75" x14ac:dyDescent="0.25">
      <c r="A578" s="221"/>
      <c r="B578" s="228" t="s">
        <v>351</v>
      </c>
      <c r="C578" s="223"/>
      <c r="D578" s="15"/>
      <c r="E578" s="224"/>
      <c r="F578" s="225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7"/>
      <c r="Z578" s="17"/>
      <c r="AA578" s="226"/>
      <c r="AB578" s="856"/>
    </row>
    <row r="579" spans="1:28" ht="15.75" x14ac:dyDescent="0.25">
      <c r="A579" s="221"/>
      <c r="B579" s="228" t="s">
        <v>352</v>
      </c>
      <c r="C579" s="223"/>
      <c r="D579" s="15"/>
      <c r="E579" s="224"/>
      <c r="F579" s="225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7"/>
      <c r="Z579" s="17"/>
      <c r="AA579" s="226"/>
      <c r="AB579" s="856"/>
    </row>
    <row r="580" spans="1:28" ht="15.75" x14ac:dyDescent="0.25">
      <c r="A580" s="221"/>
      <c r="B580" s="228" t="s">
        <v>353</v>
      </c>
      <c r="C580" s="223"/>
      <c r="D580" s="15"/>
      <c r="E580" s="224"/>
      <c r="F580" s="225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7"/>
      <c r="Z580" s="17"/>
      <c r="AA580" s="226"/>
      <c r="AB580" s="856"/>
    </row>
    <row r="581" spans="1:28" ht="25.5" x14ac:dyDescent="0.25">
      <c r="A581" s="212">
        <v>2</v>
      </c>
      <c r="B581" s="213" t="s">
        <v>334</v>
      </c>
      <c r="C581" s="214" t="s">
        <v>41</v>
      </c>
      <c r="D581" s="215" t="s">
        <v>342</v>
      </c>
      <c r="E581" s="216" t="s">
        <v>354</v>
      </c>
      <c r="F581" s="217" t="s">
        <v>355</v>
      </c>
      <c r="G581" s="218" t="s">
        <v>44</v>
      </c>
      <c r="H581" s="218" t="s">
        <v>44</v>
      </c>
      <c r="I581" s="218" t="s">
        <v>44</v>
      </c>
      <c r="J581" s="218" t="s">
        <v>44</v>
      </c>
      <c r="K581" s="218" t="s">
        <v>44</v>
      </c>
      <c r="L581" s="218" t="s">
        <v>44</v>
      </c>
      <c r="M581" s="218" t="s">
        <v>44</v>
      </c>
      <c r="N581" s="218" t="s">
        <v>44</v>
      </c>
      <c r="O581" s="218" t="s">
        <v>44</v>
      </c>
      <c r="P581" s="218" t="s">
        <v>44</v>
      </c>
      <c r="Q581" s="218" t="s">
        <v>44</v>
      </c>
      <c r="R581" s="218" t="s">
        <v>44</v>
      </c>
      <c r="S581" s="218" t="s">
        <v>44</v>
      </c>
      <c r="T581" s="218" t="s">
        <v>44</v>
      </c>
      <c r="U581" s="218">
        <f>SUM(V581-2)</f>
        <v>42040</v>
      </c>
      <c r="V581" s="218">
        <f>SUM(W581-3)</f>
        <v>42042</v>
      </c>
      <c r="W581" s="218">
        <v>42045</v>
      </c>
      <c r="X581" s="218">
        <v>42047</v>
      </c>
      <c r="Y581" s="219"/>
      <c r="Z581" s="220"/>
      <c r="AA581" s="220">
        <v>54000</v>
      </c>
      <c r="AB581" s="878"/>
    </row>
    <row r="582" spans="1:28" ht="15.75" x14ac:dyDescent="0.25">
      <c r="A582" s="229"/>
      <c r="B582" s="230" t="s">
        <v>356</v>
      </c>
      <c r="C582" s="14"/>
      <c r="D582" s="15"/>
      <c r="E582" s="206"/>
      <c r="F582" s="205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6"/>
      <c r="V582" s="16"/>
      <c r="W582" s="149"/>
      <c r="X582" s="149"/>
      <c r="Y582" s="40"/>
      <c r="Z582" s="40"/>
      <c r="AA582" s="231"/>
      <c r="AB582" s="860"/>
    </row>
    <row r="583" spans="1:28" ht="15.75" x14ac:dyDescent="0.25">
      <c r="A583" s="229"/>
      <c r="B583" s="230" t="s">
        <v>357</v>
      </c>
      <c r="C583" s="14"/>
      <c r="D583" s="15"/>
      <c r="E583" s="206"/>
      <c r="F583" s="205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6"/>
      <c r="V583" s="16"/>
      <c r="W583" s="149"/>
      <c r="X583" s="149"/>
      <c r="Y583" s="40"/>
      <c r="Z583" s="40"/>
      <c r="AA583" s="231"/>
      <c r="AB583" s="860"/>
    </row>
    <row r="584" spans="1:28" ht="15.75" x14ac:dyDescent="0.25">
      <c r="A584" s="229"/>
      <c r="B584" s="230" t="s">
        <v>358</v>
      </c>
      <c r="C584" s="14"/>
      <c r="D584" s="15"/>
      <c r="E584" s="206"/>
      <c r="F584" s="205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6"/>
      <c r="V584" s="16"/>
      <c r="W584" s="149"/>
      <c r="X584" s="149"/>
      <c r="Y584" s="40"/>
      <c r="Z584" s="40"/>
      <c r="AA584" s="231"/>
      <c r="AB584" s="860"/>
    </row>
    <row r="585" spans="1:28" ht="15.75" x14ac:dyDescent="0.25">
      <c r="A585" s="229"/>
      <c r="B585" s="230" t="s">
        <v>359</v>
      </c>
      <c r="C585" s="14"/>
      <c r="D585" s="15"/>
      <c r="E585" s="206"/>
      <c r="F585" s="205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6"/>
      <c r="V585" s="16"/>
      <c r="W585" s="149"/>
      <c r="X585" s="149"/>
      <c r="Y585" s="40"/>
      <c r="Z585" s="40"/>
      <c r="AA585" s="231"/>
      <c r="AB585" s="860"/>
    </row>
    <row r="586" spans="1:28" ht="15.75" x14ac:dyDescent="0.25">
      <c r="A586" s="229"/>
      <c r="B586" s="232" t="s">
        <v>360</v>
      </c>
      <c r="C586" s="14"/>
      <c r="D586" s="15"/>
      <c r="E586" s="206"/>
      <c r="F586" s="205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6"/>
      <c r="V586" s="16"/>
      <c r="W586" s="149"/>
      <c r="X586" s="149"/>
      <c r="Y586" s="40"/>
      <c r="Z586" s="40"/>
      <c r="AA586" s="231"/>
      <c r="AB586" s="860"/>
    </row>
    <row r="587" spans="1:28" ht="15.75" x14ac:dyDescent="0.25">
      <c r="A587" s="229"/>
      <c r="B587" s="227" t="s">
        <v>361</v>
      </c>
      <c r="C587" s="14"/>
      <c r="D587" s="15"/>
      <c r="E587" s="206"/>
      <c r="F587" s="205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6"/>
      <c r="V587" s="16"/>
      <c r="W587" s="149"/>
      <c r="X587" s="149"/>
      <c r="Y587" s="40"/>
      <c r="Z587" s="40"/>
      <c r="AA587" s="231"/>
      <c r="AB587" s="860"/>
    </row>
    <row r="588" spans="1:28" ht="15.75" x14ac:dyDescent="0.25">
      <c r="A588" s="229"/>
      <c r="B588" s="227" t="s">
        <v>362</v>
      </c>
      <c r="C588" s="14"/>
      <c r="D588" s="15"/>
      <c r="E588" s="206"/>
      <c r="F588" s="205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6"/>
      <c r="V588" s="16"/>
      <c r="W588" s="149"/>
      <c r="X588" s="149"/>
      <c r="Y588" s="40"/>
      <c r="Z588" s="40"/>
      <c r="AA588" s="231"/>
      <c r="AB588" s="860"/>
    </row>
    <row r="589" spans="1:28" ht="25.5" x14ac:dyDescent="0.25">
      <c r="A589" s="212">
        <v>3</v>
      </c>
      <c r="B589" s="233" t="s">
        <v>363</v>
      </c>
      <c r="C589" s="213" t="str">
        <f>IF(AA589&gt;=470000,"LPN",IF(AND(AA589&gt;190000,AA589&lt;470000),"LP",IF(AND(AA589&gt;=56000,AA589&lt;=190000),"3C","2C ")))</f>
        <v xml:space="preserve">2C </v>
      </c>
      <c r="D589" s="214" t="s">
        <v>342</v>
      </c>
      <c r="E589" s="215" t="s">
        <v>364</v>
      </c>
      <c r="F589" s="216" t="s">
        <v>355</v>
      </c>
      <c r="G589" s="217" t="s">
        <v>44</v>
      </c>
      <c r="H589" s="218" t="s">
        <v>44</v>
      </c>
      <c r="I589" s="218" t="s">
        <v>44</v>
      </c>
      <c r="J589" s="218" t="s">
        <v>44</v>
      </c>
      <c r="K589" s="218">
        <f>SUM(L589-8)</f>
        <v>42178</v>
      </c>
      <c r="L589" s="218">
        <f>SUM(M589*1)</f>
        <v>42186</v>
      </c>
      <c r="M589" s="218">
        <f>SUM(N589*1)</f>
        <v>42186</v>
      </c>
      <c r="N589" s="218">
        <f>SUM(O589-1)</f>
        <v>42186</v>
      </c>
      <c r="O589" s="218">
        <f>SUM(U589-3)</f>
        <v>42187</v>
      </c>
      <c r="P589" s="218">
        <f>SUM(U589*1)</f>
        <v>42190</v>
      </c>
      <c r="Q589" s="218" t="s">
        <v>44</v>
      </c>
      <c r="R589" s="218" t="s">
        <v>44</v>
      </c>
      <c r="S589" s="218" t="s">
        <v>44</v>
      </c>
      <c r="T589" s="218" t="s">
        <v>44</v>
      </c>
      <c r="U589" s="218">
        <f>SUM(V589-4)</f>
        <v>42190</v>
      </c>
      <c r="V589" s="218">
        <f>SUM(W589-4)</f>
        <v>42194</v>
      </c>
      <c r="W589" s="218">
        <v>42198</v>
      </c>
      <c r="X589" s="218">
        <v>42200</v>
      </c>
      <c r="Y589" s="218"/>
      <c r="Z589" s="219"/>
      <c r="AA589" s="220">
        <v>10000</v>
      </c>
      <c r="AB589" s="864"/>
    </row>
    <row r="590" spans="1:28" ht="15.75" x14ac:dyDescent="0.25">
      <c r="A590" s="229"/>
      <c r="B590" s="228" t="s">
        <v>365</v>
      </c>
      <c r="C590" s="206"/>
      <c r="D590" s="205"/>
      <c r="E590" s="16"/>
      <c r="F590" s="206"/>
      <c r="G590" s="205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40"/>
      <c r="AA590" s="235"/>
      <c r="AB590" s="860"/>
    </row>
    <row r="591" spans="1:28" ht="15.75" x14ac:dyDescent="0.25">
      <c r="A591" s="229"/>
      <c r="B591" s="228" t="s">
        <v>366</v>
      </c>
      <c r="C591" s="206"/>
      <c r="D591" s="205"/>
      <c r="E591" s="16"/>
      <c r="F591" s="206"/>
      <c r="G591" s="205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40"/>
      <c r="AA591" s="235"/>
      <c r="AB591" s="860"/>
    </row>
    <row r="592" spans="1:28" ht="15.75" x14ac:dyDescent="0.25">
      <c r="A592" s="229"/>
      <c r="B592" s="228" t="s">
        <v>367</v>
      </c>
      <c r="C592" s="206"/>
      <c r="D592" s="205"/>
      <c r="E592" s="16"/>
      <c r="F592" s="206"/>
      <c r="G592" s="205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40"/>
      <c r="AA592" s="235"/>
      <c r="AB592" s="860"/>
    </row>
    <row r="593" spans="1:28" ht="15.75" x14ac:dyDescent="0.25">
      <c r="A593" s="229"/>
      <c r="B593" s="228" t="s">
        <v>368</v>
      </c>
      <c r="C593" s="206"/>
      <c r="D593" s="205"/>
      <c r="E593" s="16"/>
      <c r="F593" s="206"/>
      <c r="G593" s="205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40"/>
      <c r="AA593" s="235"/>
      <c r="AB593" s="860"/>
    </row>
    <row r="594" spans="1:28" ht="15.75" x14ac:dyDescent="0.25">
      <c r="A594" s="229"/>
      <c r="B594" s="228" t="s">
        <v>369</v>
      </c>
      <c r="C594" s="206"/>
      <c r="D594" s="205"/>
      <c r="E594" s="16"/>
      <c r="F594" s="206"/>
      <c r="G594" s="205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40"/>
      <c r="AA594" s="235"/>
      <c r="AB594" s="860"/>
    </row>
    <row r="595" spans="1:28" ht="15.75" x14ac:dyDescent="0.25">
      <c r="A595" s="229"/>
      <c r="B595" s="228" t="s">
        <v>370</v>
      </c>
      <c r="C595" s="206"/>
      <c r="D595" s="205"/>
      <c r="E595" s="16"/>
      <c r="F595" s="206"/>
      <c r="G595" s="205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40"/>
      <c r="AA595" s="235"/>
      <c r="AB595" s="860"/>
    </row>
    <row r="596" spans="1:28" ht="25.5" x14ac:dyDescent="0.25">
      <c r="A596" s="212">
        <v>4</v>
      </c>
      <c r="B596" s="212" t="s">
        <v>336</v>
      </c>
      <c r="C596" s="213" t="str">
        <f>IF(AA596&gt;=470000,"LPN",IF(AND(AA596&gt;190000,AA596&lt;470000),"LP",IF(AND(AA596&gt;=56000,AA596&lt;=190000),"3C","2C ")))</f>
        <v xml:space="preserve">2C </v>
      </c>
      <c r="D596" s="214" t="s">
        <v>342</v>
      </c>
      <c r="E596" s="215" t="s">
        <v>371</v>
      </c>
      <c r="F596" s="216" t="s">
        <v>355</v>
      </c>
      <c r="G596" s="217" t="s">
        <v>44</v>
      </c>
      <c r="H596" s="218" t="s">
        <v>44</v>
      </c>
      <c r="I596" s="218" t="s">
        <v>44</v>
      </c>
      <c r="J596" s="218" t="s">
        <v>44</v>
      </c>
      <c r="K596" s="218">
        <f>SUM(L596-8)</f>
        <v>42056</v>
      </c>
      <c r="L596" s="218">
        <f>SUM(M596*1)</f>
        <v>42064</v>
      </c>
      <c r="M596" s="218">
        <f>SUM(N596*1)</f>
        <v>42064</v>
      </c>
      <c r="N596" s="218">
        <f>SUM(O596-1)</f>
        <v>42064</v>
      </c>
      <c r="O596" s="218">
        <f>SUM(U596-3)</f>
        <v>42065</v>
      </c>
      <c r="P596" s="218">
        <f>SUM(U596*1)</f>
        <v>42068</v>
      </c>
      <c r="Q596" s="218" t="s">
        <v>44</v>
      </c>
      <c r="R596" s="218" t="s">
        <v>44</v>
      </c>
      <c r="S596" s="218" t="s">
        <v>44</v>
      </c>
      <c r="T596" s="218" t="s">
        <v>44</v>
      </c>
      <c r="U596" s="218">
        <f>SUM(V596-4)</f>
        <v>42068</v>
      </c>
      <c r="V596" s="218">
        <f>SUM(W596-4)</f>
        <v>42072</v>
      </c>
      <c r="W596" s="218">
        <v>42076</v>
      </c>
      <c r="X596" s="218">
        <v>42078</v>
      </c>
      <c r="Y596" s="218"/>
      <c r="Z596" s="219"/>
      <c r="AA596" s="220">
        <v>19000</v>
      </c>
      <c r="AB596" s="864"/>
    </row>
    <row r="597" spans="1:28" ht="15.75" x14ac:dyDescent="0.25">
      <c r="A597" s="229"/>
      <c r="B597" s="227" t="s">
        <v>372</v>
      </c>
      <c r="C597" s="14"/>
      <c r="D597" s="15"/>
      <c r="E597" s="206"/>
      <c r="F597" s="205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40"/>
      <c r="Z597" s="40"/>
      <c r="AA597" s="231"/>
      <c r="AB597" s="860"/>
    </row>
    <row r="598" spans="1:28" ht="15.75" x14ac:dyDescent="0.25">
      <c r="A598" s="229"/>
      <c r="B598" s="227" t="s">
        <v>373</v>
      </c>
      <c r="C598" s="14"/>
      <c r="D598" s="15"/>
      <c r="E598" s="206"/>
      <c r="F598" s="205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40"/>
      <c r="Z598" s="40"/>
      <c r="AA598" s="231"/>
      <c r="AB598" s="860"/>
    </row>
    <row r="599" spans="1:28" ht="15.75" x14ac:dyDescent="0.25">
      <c r="A599" s="229"/>
      <c r="B599" s="230" t="s">
        <v>374</v>
      </c>
      <c r="C599" s="14"/>
      <c r="D599" s="15"/>
      <c r="E599" s="206"/>
      <c r="F599" s="205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40"/>
      <c r="Z599" s="40"/>
      <c r="AA599" s="231"/>
      <c r="AB599" s="860"/>
    </row>
    <row r="600" spans="1:28" ht="15.75" x14ac:dyDescent="0.25">
      <c r="A600" s="229"/>
      <c r="B600" s="230" t="s">
        <v>375</v>
      </c>
      <c r="C600" s="14"/>
      <c r="D600" s="15"/>
      <c r="E600" s="206"/>
      <c r="F600" s="205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40"/>
      <c r="Z600" s="40"/>
      <c r="AA600" s="231"/>
      <c r="AB600" s="860"/>
    </row>
    <row r="601" spans="1:28" ht="15.75" x14ac:dyDescent="0.25">
      <c r="A601" s="229"/>
      <c r="B601" s="230" t="s">
        <v>376</v>
      </c>
      <c r="C601" s="14"/>
      <c r="D601" s="15"/>
      <c r="E601" s="206"/>
      <c r="F601" s="205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40"/>
      <c r="Z601" s="40"/>
      <c r="AA601" s="231"/>
      <c r="AB601" s="860"/>
    </row>
    <row r="602" spans="1:28" ht="15.75" x14ac:dyDescent="0.25">
      <c r="A602" s="229"/>
      <c r="B602" s="227" t="s">
        <v>377</v>
      </c>
      <c r="C602" s="14"/>
      <c r="D602" s="15"/>
      <c r="E602" s="206"/>
      <c r="F602" s="205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40"/>
      <c r="Z602" s="40"/>
      <c r="AA602" s="231"/>
      <c r="AB602" s="860"/>
    </row>
    <row r="603" spans="1:28" ht="15.75" x14ac:dyDescent="0.25">
      <c r="A603" s="229"/>
      <c r="B603" s="236" t="s">
        <v>378</v>
      </c>
      <c r="C603" s="14"/>
      <c r="D603" s="15"/>
      <c r="E603" s="206"/>
      <c r="F603" s="205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40"/>
      <c r="Z603" s="40"/>
      <c r="AA603" s="231"/>
      <c r="AB603" s="860"/>
    </row>
    <row r="604" spans="1:28" ht="15.75" x14ac:dyDescent="0.25">
      <c r="A604" s="229"/>
      <c r="B604" s="227" t="s">
        <v>379</v>
      </c>
      <c r="C604" s="14"/>
      <c r="D604" s="15"/>
      <c r="E604" s="206"/>
      <c r="F604" s="205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40"/>
      <c r="Z604" s="40"/>
      <c r="AA604" s="231"/>
      <c r="AB604" s="860"/>
    </row>
    <row r="605" spans="1:28" ht="25.5" x14ac:dyDescent="0.25">
      <c r="A605" s="212">
        <v>5</v>
      </c>
      <c r="B605" s="212" t="s">
        <v>380</v>
      </c>
      <c r="C605" s="213" t="str">
        <f>IF(AA605&gt;=470000,"LPN",IF(AND(AA605&gt;190000,AA605&lt;470000),"LP",IF(AND(AA605&gt;=56000,AA605&lt;=190000),"3C","2C ")))</f>
        <v xml:space="preserve">2C </v>
      </c>
      <c r="D605" s="214" t="s">
        <v>342</v>
      </c>
      <c r="E605" s="215" t="s">
        <v>381</v>
      </c>
      <c r="F605" s="216" t="s">
        <v>382</v>
      </c>
      <c r="G605" s="217" t="s">
        <v>44</v>
      </c>
      <c r="H605" s="218" t="s">
        <v>44</v>
      </c>
      <c r="I605" s="218" t="s">
        <v>44</v>
      </c>
      <c r="J605" s="218" t="s">
        <v>44</v>
      </c>
      <c r="K605" s="218">
        <f>SUM(L605-8)</f>
        <v>42056</v>
      </c>
      <c r="L605" s="218">
        <f>SUM(M605*1)</f>
        <v>42064</v>
      </c>
      <c r="M605" s="218">
        <f>SUM(N605*1)</f>
        <v>42064</v>
      </c>
      <c r="N605" s="218">
        <f>SUM(O605-1)</f>
        <v>42064</v>
      </c>
      <c r="O605" s="218">
        <f>SUM(U605-3)</f>
        <v>42065</v>
      </c>
      <c r="P605" s="218">
        <f>SUM(U605*1)</f>
        <v>42068</v>
      </c>
      <c r="Q605" s="218" t="s">
        <v>44</v>
      </c>
      <c r="R605" s="218" t="s">
        <v>44</v>
      </c>
      <c r="S605" s="218" t="s">
        <v>44</v>
      </c>
      <c r="T605" s="218" t="s">
        <v>44</v>
      </c>
      <c r="U605" s="218">
        <f>SUM(V605-4)</f>
        <v>42068</v>
      </c>
      <c r="V605" s="218">
        <f>SUM(W605-4)</f>
        <v>42072</v>
      </c>
      <c r="W605" s="218">
        <v>42076</v>
      </c>
      <c r="X605" s="218">
        <v>42078</v>
      </c>
      <c r="Y605" s="218"/>
      <c r="Z605" s="219"/>
      <c r="AA605" s="220">
        <v>6741</v>
      </c>
      <c r="AB605" s="864"/>
    </row>
    <row r="606" spans="1:28" ht="15.75" x14ac:dyDescent="0.25">
      <c r="A606" s="229"/>
      <c r="B606" s="230" t="s">
        <v>383</v>
      </c>
      <c r="C606" s="14"/>
      <c r="D606" s="15"/>
      <c r="E606" s="206"/>
      <c r="F606" s="205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40"/>
      <c r="Z606" s="40"/>
      <c r="AA606" s="231"/>
      <c r="AB606" s="860"/>
    </row>
    <row r="607" spans="1:28" ht="15.75" x14ac:dyDescent="0.25">
      <c r="A607" s="229"/>
      <c r="B607" s="230" t="s">
        <v>384</v>
      </c>
      <c r="C607" s="14"/>
      <c r="D607" s="15"/>
      <c r="E607" s="206"/>
      <c r="F607" s="205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40"/>
      <c r="Z607" s="40"/>
      <c r="AA607" s="231"/>
      <c r="AB607" s="860"/>
    </row>
    <row r="608" spans="1:28" ht="15.75" x14ac:dyDescent="0.25">
      <c r="A608" s="229"/>
      <c r="B608" s="230" t="s">
        <v>385</v>
      </c>
      <c r="C608" s="14"/>
      <c r="D608" s="15"/>
      <c r="E608" s="206"/>
      <c r="F608" s="205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40"/>
      <c r="Z608" s="40"/>
      <c r="AA608" s="231"/>
      <c r="AB608" s="860"/>
    </row>
    <row r="609" spans="1:28" ht="15.75" x14ac:dyDescent="0.25">
      <c r="A609" s="229"/>
      <c r="B609" s="230" t="s">
        <v>386</v>
      </c>
      <c r="C609" s="14"/>
      <c r="D609" s="15"/>
      <c r="E609" s="206"/>
      <c r="F609" s="205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40"/>
      <c r="Z609" s="40"/>
      <c r="AA609" s="231"/>
      <c r="AB609" s="860"/>
    </row>
    <row r="610" spans="1:28" ht="15.75" x14ac:dyDescent="0.25">
      <c r="A610" s="229"/>
      <c r="B610" s="230" t="s">
        <v>387</v>
      </c>
      <c r="C610" s="14"/>
      <c r="D610" s="15"/>
      <c r="E610" s="206"/>
      <c r="F610" s="205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40"/>
      <c r="Z610" s="40"/>
      <c r="AA610" s="231"/>
      <c r="AB610" s="860"/>
    </row>
    <row r="611" spans="1:28" ht="15.75" x14ac:dyDescent="0.25">
      <c r="A611" s="229"/>
      <c r="B611" s="230" t="s">
        <v>388</v>
      </c>
      <c r="C611" s="14"/>
      <c r="D611" s="15"/>
      <c r="E611" s="206"/>
      <c r="F611" s="205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40"/>
      <c r="Z611" s="40"/>
      <c r="AA611" s="231"/>
      <c r="AB611" s="860"/>
    </row>
    <row r="612" spans="1:28" ht="15.75" x14ac:dyDescent="0.25">
      <c r="A612" s="229"/>
      <c r="B612" s="230" t="s">
        <v>389</v>
      </c>
      <c r="C612" s="14"/>
      <c r="D612" s="15"/>
      <c r="E612" s="206"/>
      <c r="F612" s="205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40"/>
      <c r="Z612" s="40"/>
      <c r="AA612" s="231"/>
      <c r="AB612" s="860"/>
    </row>
    <row r="613" spans="1:28" ht="15.75" x14ac:dyDescent="0.25">
      <c r="A613" s="229"/>
      <c r="B613" s="237" t="s">
        <v>390</v>
      </c>
      <c r="C613" s="14"/>
      <c r="D613" s="15"/>
      <c r="E613" s="206"/>
      <c r="F613" s="205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40"/>
      <c r="Z613" s="40"/>
      <c r="AA613" s="231"/>
      <c r="AB613" s="860"/>
    </row>
    <row r="614" spans="1:28" ht="15.75" x14ac:dyDescent="0.25">
      <c r="A614" s="229"/>
      <c r="B614" s="237" t="s">
        <v>391</v>
      </c>
      <c r="C614" s="14"/>
      <c r="D614" s="15"/>
      <c r="E614" s="206"/>
      <c r="F614" s="205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40"/>
      <c r="Z614" s="40"/>
      <c r="AA614" s="231"/>
      <c r="AB614" s="860"/>
    </row>
    <row r="615" spans="1:28" ht="15.75" x14ac:dyDescent="0.25">
      <c r="A615" s="229"/>
      <c r="B615" s="237" t="s">
        <v>392</v>
      </c>
      <c r="C615" s="14"/>
      <c r="D615" s="15"/>
      <c r="E615" s="206"/>
      <c r="F615" s="205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40"/>
      <c r="Z615" s="40"/>
      <c r="AA615" s="231"/>
      <c r="AB615" s="860"/>
    </row>
    <row r="616" spans="1:28" ht="25.5" x14ac:dyDescent="0.25">
      <c r="A616" s="212">
        <v>6</v>
      </c>
      <c r="B616" s="212" t="s">
        <v>92</v>
      </c>
      <c r="C616" s="213" t="str">
        <f>IF(AA616&gt;=470000,"LPN",IF(AND(AA616&gt;190000,AA616&lt;470000),"LP",IF(AND(AA616&gt;=56000,AA616&lt;=190000),"3C","2C ")))</f>
        <v xml:space="preserve">2C </v>
      </c>
      <c r="D616" s="214" t="s">
        <v>342</v>
      </c>
      <c r="E616" s="215" t="s">
        <v>393</v>
      </c>
      <c r="F616" s="216" t="s">
        <v>394</v>
      </c>
      <c r="G616" s="217" t="s">
        <v>44</v>
      </c>
      <c r="H616" s="218" t="s">
        <v>44</v>
      </c>
      <c r="I616" s="218" t="s">
        <v>44</v>
      </c>
      <c r="J616" s="218" t="s">
        <v>44</v>
      </c>
      <c r="K616" s="218">
        <f>SUM(L616-8)</f>
        <v>42079</v>
      </c>
      <c r="L616" s="218">
        <f>SUM(M616*1)</f>
        <v>42087</v>
      </c>
      <c r="M616" s="218">
        <f>SUM(N616*1)</f>
        <v>42087</v>
      </c>
      <c r="N616" s="218">
        <f>SUM(O616-1)</f>
        <v>42087</v>
      </c>
      <c r="O616" s="218">
        <f>SUM(U616-3)</f>
        <v>42088</v>
      </c>
      <c r="P616" s="218">
        <f>SUM(U616*1)</f>
        <v>42091</v>
      </c>
      <c r="Q616" s="218" t="s">
        <v>44</v>
      </c>
      <c r="R616" s="218" t="s">
        <v>44</v>
      </c>
      <c r="S616" s="218" t="s">
        <v>44</v>
      </c>
      <c r="T616" s="218" t="s">
        <v>44</v>
      </c>
      <c r="U616" s="218">
        <f>SUM(V616-4)</f>
        <v>42091</v>
      </c>
      <c r="V616" s="218">
        <f>SUM(W616-4)</f>
        <v>42095</v>
      </c>
      <c r="W616" s="218">
        <v>42099</v>
      </c>
      <c r="X616" s="218">
        <v>42101</v>
      </c>
      <c r="Y616" s="218"/>
      <c r="Z616" s="219"/>
      <c r="AA616" s="220">
        <v>32450</v>
      </c>
      <c r="AB616" s="864"/>
    </row>
    <row r="617" spans="1:28" ht="15.75" x14ac:dyDescent="0.25">
      <c r="A617" s="229"/>
      <c r="B617" s="230" t="s">
        <v>395</v>
      </c>
      <c r="C617" s="14"/>
      <c r="D617" s="15"/>
      <c r="E617" s="206"/>
      <c r="F617" s="205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40"/>
      <c r="Z617" s="40"/>
      <c r="AA617" s="231"/>
      <c r="AB617" s="860"/>
    </row>
    <row r="618" spans="1:28" ht="15.75" x14ac:dyDescent="0.25">
      <c r="A618" s="229"/>
      <c r="B618" s="230" t="s">
        <v>396</v>
      </c>
      <c r="C618" s="14"/>
      <c r="D618" s="15"/>
      <c r="E618" s="206"/>
      <c r="F618" s="205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40"/>
      <c r="Z618" s="40"/>
      <c r="AA618" s="231"/>
      <c r="AB618" s="860"/>
    </row>
    <row r="619" spans="1:28" ht="15.75" x14ac:dyDescent="0.25">
      <c r="A619" s="229"/>
      <c r="B619" s="230" t="s">
        <v>397</v>
      </c>
      <c r="C619" s="14"/>
      <c r="D619" s="15"/>
      <c r="E619" s="206"/>
      <c r="F619" s="205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40"/>
      <c r="Z619" s="40"/>
      <c r="AA619" s="231"/>
      <c r="AB619" s="860"/>
    </row>
    <row r="620" spans="1:28" ht="15.75" x14ac:dyDescent="0.25">
      <c r="A620" s="229"/>
      <c r="B620" s="230" t="s">
        <v>398</v>
      </c>
      <c r="C620" s="14"/>
      <c r="D620" s="15"/>
      <c r="E620" s="206"/>
      <c r="F620" s="205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40"/>
      <c r="Z620" s="40"/>
      <c r="AA620" s="231"/>
      <c r="AB620" s="860"/>
    </row>
    <row r="621" spans="1:28" ht="15.75" x14ac:dyDescent="0.25">
      <c r="A621" s="229"/>
      <c r="B621" s="230" t="s">
        <v>399</v>
      </c>
      <c r="C621" s="14"/>
      <c r="D621" s="15"/>
      <c r="E621" s="206"/>
      <c r="F621" s="205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40"/>
      <c r="Z621" s="40"/>
      <c r="AA621" s="231"/>
      <c r="AB621" s="860"/>
    </row>
    <row r="622" spans="1:28" ht="15.75" x14ac:dyDescent="0.25">
      <c r="A622" s="229"/>
      <c r="B622" s="230" t="s">
        <v>400</v>
      </c>
      <c r="C622" s="14"/>
      <c r="D622" s="15"/>
      <c r="E622" s="206"/>
      <c r="F622" s="205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40"/>
      <c r="Z622" s="40"/>
      <c r="AA622" s="231"/>
      <c r="AB622" s="860"/>
    </row>
    <row r="623" spans="1:28" ht="15.75" x14ac:dyDescent="0.25">
      <c r="A623" s="229"/>
      <c r="B623" s="230" t="s">
        <v>401</v>
      </c>
      <c r="C623" s="14"/>
      <c r="D623" s="15"/>
      <c r="E623" s="206"/>
      <c r="F623" s="205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40"/>
      <c r="Z623" s="40"/>
      <c r="AA623" s="231"/>
      <c r="AB623" s="860"/>
    </row>
    <row r="624" spans="1:28" ht="15.75" x14ac:dyDescent="0.25">
      <c r="A624" s="229"/>
      <c r="B624" s="230" t="s">
        <v>402</v>
      </c>
      <c r="C624" s="14"/>
      <c r="D624" s="15"/>
      <c r="E624" s="206"/>
      <c r="F624" s="205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40"/>
      <c r="Z624" s="40"/>
      <c r="AA624" s="231"/>
      <c r="AB624" s="860"/>
    </row>
    <row r="625" spans="1:28" ht="15.75" x14ac:dyDescent="0.25">
      <c r="A625" s="229"/>
      <c r="B625" s="230" t="s">
        <v>403</v>
      </c>
      <c r="C625" s="14"/>
      <c r="D625" s="15"/>
      <c r="E625" s="206"/>
      <c r="F625" s="205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40"/>
      <c r="Z625" s="40"/>
      <c r="AA625" s="231"/>
      <c r="AB625" s="860"/>
    </row>
    <row r="626" spans="1:28" ht="15.75" x14ac:dyDescent="0.25">
      <c r="A626" s="229"/>
      <c r="B626" s="230" t="s">
        <v>404</v>
      </c>
      <c r="C626" s="14"/>
      <c r="D626" s="15"/>
      <c r="E626" s="206"/>
      <c r="F626" s="205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40"/>
      <c r="Z626" s="40"/>
      <c r="AA626" s="231"/>
      <c r="AB626" s="860"/>
    </row>
    <row r="627" spans="1:28" ht="15.75" x14ac:dyDescent="0.25">
      <c r="A627" s="229"/>
      <c r="B627" s="230" t="s">
        <v>405</v>
      </c>
      <c r="C627" s="14"/>
      <c r="D627" s="15"/>
      <c r="E627" s="206"/>
      <c r="F627" s="205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40"/>
      <c r="Z627" s="40"/>
      <c r="AA627" s="231"/>
      <c r="AB627" s="860"/>
    </row>
    <row r="628" spans="1:28" ht="15.75" x14ac:dyDescent="0.25">
      <c r="A628" s="229"/>
      <c r="B628" s="230" t="s">
        <v>406</v>
      </c>
      <c r="C628" s="14"/>
      <c r="D628" s="15"/>
      <c r="E628" s="206"/>
      <c r="F628" s="205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40"/>
      <c r="Z628" s="40"/>
      <c r="AA628" s="231"/>
      <c r="AB628" s="860"/>
    </row>
    <row r="629" spans="1:28" ht="15.75" x14ac:dyDescent="0.25">
      <c r="A629" s="229"/>
      <c r="B629" s="230" t="s">
        <v>407</v>
      </c>
      <c r="C629" s="14"/>
      <c r="D629" s="15"/>
      <c r="E629" s="206"/>
      <c r="F629" s="205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40"/>
      <c r="Z629" s="40"/>
      <c r="AA629" s="231"/>
      <c r="AB629" s="860"/>
    </row>
    <row r="630" spans="1:28" ht="15.75" x14ac:dyDescent="0.25">
      <c r="A630" s="229"/>
      <c r="B630" s="230" t="s">
        <v>408</v>
      </c>
      <c r="C630" s="14"/>
      <c r="D630" s="15"/>
      <c r="E630" s="206"/>
      <c r="F630" s="205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40"/>
      <c r="Z630" s="40"/>
      <c r="AA630" s="231"/>
      <c r="AB630" s="860"/>
    </row>
    <row r="631" spans="1:28" ht="25.5" x14ac:dyDescent="0.25">
      <c r="A631" s="212">
        <v>7</v>
      </c>
      <c r="B631" s="212" t="s">
        <v>92</v>
      </c>
      <c r="C631" s="213" t="str">
        <f>IF(AA631&gt;=470000,"LPN",IF(AND(AA631&gt;190000,AA631&lt;470000),"LP",IF(AND(AA631&gt;=56000,AA631&lt;=190000),"3C","2C ")))</f>
        <v xml:space="preserve">2C </v>
      </c>
      <c r="D631" s="214" t="s">
        <v>342</v>
      </c>
      <c r="E631" s="215" t="s">
        <v>393</v>
      </c>
      <c r="F631" s="216" t="s">
        <v>394</v>
      </c>
      <c r="G631" s="217" t="s">
        <v>44</v>
      </c>
      <c r="H631" s="218" t="s">
        <v>44</v>
      </c>
      <c r="I631" s="218" t="s">
        <v>44</v>
      </c>
      <c r="J631" s="218" t="s">
        <v>44</v>
      </c>
      <c r="K631" s="218">
        <f>SUM(L631-8)</f>
        <v>42079</v>
      </c>
      <c r="L631" s="218">
        <f>SUM(M631*1)</f>
        <v>42087</v>
      </c>
      <c r="M631" s="218">
        <f>SUM(N631*1)</f>
        <v>42087</v>
      </c>
      <c r="N631" s="218">
        <f>SUM(O631-1)</f>
        <v>42087</v>
      </c>
      <c r="O631" s="218">
        <f>SUM(U631-3)</f>
        <v>42088</v>
      </c>
      <c r="P631" s="218">
        <f>SUM(U631*1)</f>
        <v>42091</v>
      </c>
      <c r="Q631" s="218" t="s">
        <v>44</v>
      </c>
      <c r="R631" s="218" t="s">
        <v>44</v>
      </c>
      <c r="S631" s="218" t="s">
        <v>44</v>
      </c>
      <c r="T631" s="218" t="s">
        <v>44</v>
      </c>
      <c r="U631" s="218">
        <f>SUM(V631-4)</f>
        <v>42091</v>
      </c>
      <c r="V631" s="218">
        <f>SUM(W631-4)</f>
        <v>42095</v>
      </c>
      <c r="W631" s="218">
        <v>42099</v>
      </c>
      <c r="X631" s="218">
        <v>42101</v>
      </c>
      <c r="Y631" s="218"/>
      <c r="Z631" s="219"/>
      <c r="AA631" s="220">
        <v>32450</v>
      </c>
      <c r="AB631" s="864"/>
    </row>
    <row r="632" spans="1:28" ht="15.75" x14ac:dyDescent="0.25">
      <c r="A632" s="229"/>
      <c r="B632" s="230" t="s">
        <v>409</v>
      </c>
      <c r="C632" s="14"/>
      <c r="D632" s="15"/>
      <c r="E632" s="206"/>
      <c r="F632" s="205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40"/>
      <c r="Z632" s="40"/>
      <c r="AA632" s="231"/>
      <c r="AB632" s="860"/>
    </row>
    <row r="633" spans="1:28" ht="15.75" x14ac:dyDescent="0.25">
      <c r="A633" s="229"/>
      <c r="B633" s="230" t="s">
        <v>410</v>
      </c>
      <c r="C633" s="14"/>
      <c r="D633" s="15"/>
      <c r="E633" s="206"/>
      <c r="F633" s="205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40"/>
      <c r="Z633" s="40"/>
      <c r="AA633" s="231"/>
      <c r="AB633" s="860"/>
    </row>
    <row r="634" spans="1:28" ht="15.75" x14ac:dyDescent="0.25">
      <c r="A634" s="229"/>
      <c r="B634" s="230" t="s">
        <v>411</v>
      </c>
      <c r="C634" s="14"/>
      <c r="D634" s="15"/>
      <c r="E634" s="206"/>
      <c r="F634" s="205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40"/>
      <c r="Z634" s="40"/>
      <c r="AA634" s="231"/>
      <c r="AB634" s="860"/>
    </row>
    <row r="635" spans="1:28" ht="15.75" x14ac:dyDescent="0.25">
      <c r="A635" s="229"/>
      <c r="B635" s="230" t="s">
        <v>412</v>
      </c>
      <c r="C635" s="14"/>
      <c r="D635" s="15"/>
      <c r="E635" s="206"/>
      <c r="F635" s="205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40"/>
      <c r="Z635" s="40"/>
      <c r="AA635" s="231"/>
      <c r="AB635" s="860"/>
    </row>
    <row r="636" spans="1:28" ht="15.75" x14ac:dyDescent="0.25">
      <c r="A636" s="229"/>
      <c r="B636" s="230" t="s">
        <v>413</v>
      </c>
      <c r="C636" s="14"/>
      <c r="D636" s="15"/>
      <c r="E636" s="206"/>
      <c r="F636" s="205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40"/>
      <c r="Z636" s="40"/>
      <c r="AA636" s="231"/>
      <c r="AB636" s="860"/>
    </row>
    <row r="637" spans="1:28" ht="15.75" x14ac:dyDescent="0.25">
      <c r="A637" s="229"/>
      <c r="B637" s="230" t="s">
        <v>414</v>
      </c>
      <c r="C637" s="14"/>
      <c r="D637" s="15"/>
      <c r="E637" s="206"/>
      <c r="F637" s="205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40"/>
      <c r="Z637" s="40"/>
      <c r="AA637" s="231"/>
      <c r="AB637" s="860"/>
    </row>
    <row r="638" spans="1:28" ht="15.75" x14ac:dyDescent="0.25">
      <c r="A638" s="229"/>
      <c r="B638" s="230" t="s">
        <v>415</v>
      </c>
      <c r="C638" s="14"/>
      <c r="D638" s="15"/>
      <c r="E638" s="206"/>
      <c r="F638" s="205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40"/>
      <c r="Z638" s="40"/>
      <c r="AA638" s="231"/>
      <c r="AB638" s="860"/>
    </row>
    <row r="639" spans="1:28" ht="15.75" x14ac:dyDescent="0.25">
      <c r="A639" s="229"/>
      <c r="B639" s="230" t="s">
        <v>416</v>
      </c>
      <c r="C639" s="14"/>
      <c r="D639" s="15"/>
      <c r="E639" s="206"/>
      <c r="F639" s="205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40"/>
      <c r="Z639" s="40"/>
      <c r="AA639" s="231"/>
      <c r="AB639" s="860"/>
    </row>
    <row r="640" spans="1:28" ht="15.75" x14ac:dyDescent="0.25">
      <c r="A640" s="229"/>
      <c r="B640" s="230" t="s">
        <v>417</v>
      </c>
      <c r="C640" s="14"/>
      <c r="D640" s="15"/>
      <c r="E640" s="206"/>
      <c r="F640" s="205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40"/>
      <c r="Z640" s="40"/>
      <c r="AA640" s="231"/>
      <c r="AB640" s="860"/>
    </row>
    <row r="641" spans="1:28" ht="15.75" x14ac:dyDescent="0.25">
      <c r="A641" s="229"/>
      <c r="B641" s="230" t="s">
        <v>418</v>
      </c>
      <c r="C641" s="14"/>
      <c r="D641" s="15"/>
      <c r="E641" s="206"/>
      <c r="F641" s="205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40"/>
      <c r="Z641" s="40"/>
      <c r="AA641" s="231"/>
      <c r="AB641" s="860"/>
    </row>
    <row r="642" spans="1:28" ht="15.75" x14ac:dyDescent="0.25">
      <c r="A642" s="229"/>
      <c r="B642" s="230" t="s">
        <v>419</v>
      </c>
      <c r="C642" s="14"/>
      <c r="D642" s="15"/>
      <c r="E642" s="206"/>
      <c r="F642" s="205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40"/>
      <c r="Z642" s="40"/>
      <c r="AA642" s="231"/>
      <c r="AB642" s="860"/>
    </row>
    <row r="643" spans="1:28" ht="15.75" x14ac:dyDescent="0.25">
      <c r="A643" s="229"/>
      <c r="B643" s="230" t="s">
        <v>420</v>
      </c>
      <c r="C643" s="14"/>
      <c r="D643" s="15"/>
      <c r="E643" s="206"/>
      <c r="F643" s="205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40"/>
      <c r="Z643" s="40"/>
      <c r="AA643" s="231"/>
      <c r="AB643" s="860"/>
    </row>
    <row r="644" spans="1:28" ht="15.75" x14ac:dyDescent="0.25">
      <c r="A644" s="229"/>
      <c r="B644" s="230" t="s">
        <v>421</v>
      </c>
      <c r="C644" s="14"/>
      <c r="D644" s="15"/>
      <c r="E644" s="206"/>
      <c r="F644" s="205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40"/>
      <c r="Z644" s="40"/>
      <c r="AA644" s="231"/>
      <c r="AB644" s="860"/>
    </row>
    <row r="645" spans="1:28" ht="15.75" x14ac:dyDescent="0.25">
      <c r="A645" s="229"/>
      <c r="B645" s="230" t="s">
        <v>135</v>
      </c>
      <c r="C645" s="14"/>
      <c r="D645" s="15"/>
      <c r="E645" s="206"/>
      <c r="F645" s="205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40"/>
      <c r="Z645" s="40"/>
      <c r="AA645" s="231"/>
      <c r="AB645" s="860"/>
    </row>
    <row r="646" spans="1:28" ht="15.75" x14ac:dyDescent="0.25">
      <c r="A646" s="229"/>
      <c r="B646" s="230" t="s">
        <v>422</v>
      </c>
      <c r="C646" s="14"/>
      <c r="D646" s="15"/>
      <c r="E646" s="206"/>
      <c r="F646" s="205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40"/>
      <c r="Z646" s="40"/>
      <c r="AA646" s="231"/>
      <c r="AB646" s="860"/>
    </row>
    <row r="647" spans="1:28" ht="15.75" x14ac:dyDescent="0.25">
      <c r="A647" s="229"/>
      <c r="B647" s="238" t="s">
        <v>423</v>
      </c>
      <c r="C647" s="14"/>
      <c r="D647" s="15"/>
      <c r="E647" s="206"/>
      <c r="F647" s="205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40"/>
      <c r="Z647" s="40"/>
      <c r="AA647" s="231"/>
      <c r="AB647" s="860"/>
    </row>
    <row r="648" spans="1:28" ht="15.75" x14ac:dyDescent="0.25">
      <c r="A648" s="229"/>
      <c r="B648" s="238" t="s">
        <v>424</v>
      </c>
      <c r="C648" s="14"/>
      <c r="D648" s="15"/>
      <c r="E648" s="206"/>
      <c r="F648" s="205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40"/>
      <c r="Z648" s="40"/>
      <c r="AA648" s="231"/>
      <c r="AB648" s="860"/>
    </row>
    <row r="649" spans="1:28" ht="15.75" x14ac:dyDescent="0.25">
      <c r="A649" s="229"/>
      <c r="B649" s="238" t="s">
        <v>425</v>
      </c>
      <c r="C649" s="14"/>
      <c r="D649" s="15"/>
      <c r="E649" s="206"/>
      <c r="F649" s="205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40"/>
      <c r="Z649" s="40"/>
      <c r="AA649" s="231"/>
      <c r="AB649" s="860"/>
    </row>
    <row r="650" spans="1:28" ht="15.75" x14ac:dyDescent="0.25">
      <c r="A650" s="229"/>
      <c r="B650" s="238" t="s">
        <v>426</v>
      </c>
      <c r="C650" s="14"/>
      <c r="D650" s="15"/>
      <c r="E650" s="206"/>
      <c r="F650" s="205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40"/>
      <c r="Z650" s="40"/>
      <c r="AA650" s="231"/>
      <c r="AB650" s="860"/>
    </row>
    <row r="651" spans="1:28" ht="15.75" x14ac:dyDescent="0.25">
      <c r="A651" s="229"/>
      <c r="B651" s="238" t="s">
        <v>427</v>
      </c>
      <c r="C651" s="14"/>
      <c r="D651" s="15"/>
      <c r="E651" s="206"/>
      <c r="F651" s="205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40"/>
      <c r="Z651" s="40"/>
      <c r="AA651" s="231"/>
      <c r="AB651" s="860"/>
    </row>
    <row r="652" spans="1:28" ht="15.75" x14ac:dyDescent="0.25">
      <c r="A652" s="229"/>
      <c r="B652" s="238" t="s">
        <v>428</v>
      </c>
      <c r="C652" s="14"/>
      <c r="D652" s="15"/>
      <c r="E652" s="206"/>
      <c r="F652" s="205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40"/>
      <c r="Z652" s="40"/>
      <c r="AA652" s="231"/>
      <c r="AB652" s="860"/>
    </row>
    <row r="653" spans="1:28" ht="15.75" x14ac:dyDescent="0.25">
      <c r="A653" s="229"/>
      <c r="B653" s="238" t="s">
        <v>429</v>
      </c>
      <c r="C653" s="14"/>
      <c r="D653" s="15"/>
      <c r="E653" s="206"/>
      <c r="F653" s="205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40"/>
      <c r="Z653" s="40"/>
      <c r="AA653" s="231"/>
      <c r="AB653" s="860"/>
    </row>
    <row r="654" spans="1:28" ht="15.75" x14ac:dyDescent="0.25">
      <c r="A654" s="229"/>
      <c r="B654" s="238" t="s">
        <v>430</v>
      </c>
      <c r="C654" s="14"/>
      <c r="D654" s="15"/>
      <c r="E654" s="206"/>
      <c r="F654" s="205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40"/>
      <c r="Z654" s="40"/>
      <c r="AA654" s="231"/>
      <c r="AB654" s="860"/>
    </row>
    <row r="655" spans="1:28" ht="15.75" x14ac:dyDescent="0.25">
      <c r="A655" s="229"/>
      <c r="B655" s="238" t="s">
        <v>431</v>
      </c>
      <c r="C655" s="14"/>
      <c r="D655" s="15"/>
      <c r="E655" s="206"/>
      <c r="F655" s="205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40"/>
      <c r="Z655" s="40"/>
      <c r="AA655" s="231"/>
      <c r="AB655" s="860"/>
    </row>
    <row r="656" spans="1:28" ht="15.75" x14ac:dyDescent="0.25">
      <c r="A656" s="229"/>
      <c r="B656" s="239" t="s">
        <v>432</v>
      </c>
      <c r="C656" s="14"/>
      <c r="D656" s="15"/>
      <c r="E656" s="206"/>
      <c r="F656" s="205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40"/>
      <c r="Z656" s="40"/>
      <c r="AA656" s="231"/>
      <c r="AB656" s="860"/>
    </row>
    <row r="657" spans="1:28" ht="15.75" x14ac:dyDescent="0.25">
      <c r="A657" s="229"/>
      <c r="B657" s="239" t="s">
        <v>433</v>
      </c>
      <c r="C657" s="14"/>
      <c r="D657" s="15"/>
      <c r="E657" s="206"/>
      <c r="F657" s="205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40"/>
      <c r="Z657" s="40"/>
      <c r="AA657" s="231"/>
      <c r="AB657" s="860"/>
    </row>
    <row r="658" spans="1:28" ht="15.75" x14ac:dyDescent="0.25">
      <c r="A658" s="229"/>
      <c r="B658" s="238" t="s">
        <v>434</v>
      </c>
      <c r="C658" s="14"/>
      <c r="D658" s="15"/>
      <c r="E658" s="206"/>
      <c r="F658" s="205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40"/>
      <c r="Z658" s="40"/>
      <c r="AA658" s="231"/>
      <c r="AB658" s="860"/>
    </row>
    <row r="659" spans="1:28" ht="15.75" x14ac:dyDescent="0.25">
      <c r="A659" s="229"/>
      <c r="B659" s="230" t="s">
        <v>435</v>
      </c>
      <c r="C659" s="14"/>
      <c r="D659" s="15"/>
      <c r="E659" s="206"/>
      <c r="F659" s="205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40"/>
      <c r="Z659" s="40"/>
      <c r="AA659" s="231"/>
      <c r="AB659" s="860"/>
    </row>
    <row r="660" spans="1:28" ht="15.75" x14ac:dyDescent="0.25">
      <c r="A660" s="229"/>
      <c r="B660" s="230" t="s">
        <v>436</v>
      </c>
      <c r="C660" s="14"/>
      <c r="D660" s="15"/>
      <c r="E660" s="206"/>
      <c r="F660" s="205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40"/>
      <c r="Z660" s="40"/>
      <c r="AA660" s="231"/>
      <c r="AB660" s="860"/>
    </row>
    <row r="661" spans="1:28" ht="15.75" x14ac:dyDescent="0.25">
      <c r="A661" s="229"/>
      <c r="B661" s="230" t="s">
        <v>437</v>
      </c>
      <c r="C661" s="14"/>
      <c r="D661" s="15"/>
      <c r="E661" s="206"/>
      <c r="F661" s="205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40"/>
      <c r="Z661" s="40"/>
      <c r="AA661" s="231"/>
      <c r="AB661" s="860"/>
    </row>
    <row r="662" spans="1:28" ht="15.75" x14ac:dyDescent="0.25">
      <c r="A662" s="229"/>
      <c r="B662" s="240" t="s">
        <v>438</v>
      </c>
      <c r="C662" s="14"/>
      <c r="D662" s="15"/>
      <c r="E662" s="206"/>
      <c r="F662" s="205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40"/>
      <c r="Z662" s="40"/>
      <c r="AA662" s="231"/>
      <c r="AB662" s="860"/>
    </row>
    <row r="663" spans="1:28" ht="15.75" x14ac:dyDescent="0.25">
      <c r="A663" s="229"/>
      <c r="B663" s="240" t="s">
        <v>439</v>
      </c>
      <c r="C663" s="14"/>
      <c r="D663" s="15"/>
      <c r="E663" s="206"/>
      <c r="F663" s="205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40"/>
      <c r="Z663" s="40"/>
      <c r="AA663" s="231"/>
      <c r="AB663" s="860"/>
    </row>
    <row r="664" spans="1:28" ht="15.75" x14ac:dyDescent="0.25">
      <c r="A664" s="229"/>
      <c r="B664" s="240" t="s">
        <v>440</v>
      </c>
      <c r="C664" s="14"/>
      <c r="D664" s="15"/>
      <c r="E664" s="206"/>
      <c r="F664" s="205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40"/>
      <c r="Z664" s="40"/>
      <c r="AA664" s="231"/>
      <c r="AB664" s="860"/>
    </row>
    <row r="665" spans="1:28" ht="15.75" x14ac:dyDescent="0.25">
      <c r="A665" s="229"/>
      <c r="B665" s="240" t="s">
        <v>441</v>
      </c>
      <c r="C665" s="14"/>
      <c r="D665" s="15"/>
      <c r="E665" s="206"/>
      <c r="F665" s="205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40"/>
      <c r="Z665" s="40"/>
      <c r="AA665" s="231"/>
      <c r="AB665" s="860"/>
    </row>
    <row r="666" spans="1:28" ht="15.75" x14ac:dyDescent="0.25">
      <c r="A666" s="229"/>
      <c r="B666" s="240" t="s">
        <v>442</v>
      </c>
      <c r="C666" s="14"/>
      <c r="D666" s="15"/>
      <c r="E666" s="206"/>
      <c r="F666" s="205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40"/>
      <c r="Z666" s="40"/>
      <c r="AA666" s="231"/>
      <c r="AB666" s="860"/>
    </row>
    <row r="667" spans="1:28" ht="15.75" x14ac:dyDescent="0.25">
      <c r="A667" s="229"/>
      <c r="B667" s="240" t="s">
        <v>443</v>
      </c>
      <c r="C667" s="14"/>
      <c r="D667" s="15"/>
      <c r="E667" s="206"/>
      <c r="F667" s="205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40"/>
      <c r="Z667" s="40"/>
      <c r="AA667" s="231"/>
      <c r="AB667" s="860"/>
    </row>
    <row r="668" spans="1:28" ht="25.5" x14ac:dyDescent="0.25">
      <c r="A668" s="241">
        <v>8</v>
      </c>
      <c r="B668" s="242" t="s">
        <v>444</v>
      </c>
      <c r="C668" s="214" t="str">
        <f>IF(AA668&gt;=470000,"LPN",IF(AND(AA668&gt;190000,AA668&lt;470000),"LP",IF(AND(AA668&gt;=56000,AA668&lt;=190000),"3C","2C ")))</f>
        <v xml:space="preserve">2C </v>
      </c>
      <c r="D668" s="215" t="s">
        <v>342</v>
      </c>
      <c r="E668" s="216" t="s">
        <v>445</v>
      </c>
      <c r="F668" s="217" t="s">
        <v>446</v>
      </c>
      <c r="G668" s="218" t="s">
        <v>44</v>
      </c>
      <c r="H668" s="218" t="s">
        <v>44</v>
      </c>
      <c r="I668" s="218" t="s">
        <v>44</v>
      </c>
      <c r="J668" s="218" t="s">
        <v>44</v>
      </c>
      <c r="K668" s="218">
        <f>SUM(L668-8)</f>
        <v>42110</v>
      </c>
      <c r="L668" s="218">
        <f>SUM(M668*1)</f>
        <v>42118</v>
      </c>
      <c r="M668" s="218">
        <f>SUM(N668*1)</f>
        <v>42118</v>
      </c>
      <c r="N668" s="218">
        <f>SUM(O668-1)</f>
        <v>42118</v>
      </c>
      <c r="O668" s="218">
        <f>SUM(U668-3)</f>
        <v>42119</v>
      </c>
      <c r="P668" s="218">
        <f>SUM(U668*1)</f>
        <v>42122</v>
      </c>
      <c r="Q668" s="218" t="s">
        <v>44</v>
      </c>
      <c r="R668" s="218" t="s">
        <v>44</v>
      </c>
      <c r="S668" s="218" t="s">
        <v>44</v>
      </c>
      <c r="T668" s="218" t="s">
        <v>44</v>
      </c>
      <c r="U668" s="218">
        <f>SUM(V668-4)</f>
        <v>42122</v>
      </c>
      <c r="V668" s="218">
        <f>SUM(W668-4)</f>
        <v>42126</v>
      </c>
      <c r="W668" s="218">
        <v>42130</v>
      </c>
      <c r="X668" s="218">
        <v>41768</v>
      </c>
      <c r="Y668" s="219"/>
      <c r="Z668" s="219"/>
      <c r="AA668" s="220">
        <v>6000</v>
      </c>
      <c r="AB668" s="864"/>
    </row>
    <row r="669" spans="1:28" ht="15.75" x14ac:dyDescent="0.25">
      <c r="A669" s="243"/>
      <c r="B669" s="244" t="s">
        <v>447</v>
      </c>
      <c r="C669" s="14"/>
      <c r="D669" s="15"/>
      <c r="E669" s="206"/>
      <c r="F669" s="205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40"/>
      <c r="Z669" s="40"/>
      <c r="AA669" s="235"/>
      <c r="AB669" s="860"/>
    </row>
    <row r="670" spans="1:28" ht="15.75" x14ac:dyDescent="0.25">
      <c r="A670" s="243"/>
      <c r="B670" s="245" t="s">
        <v>448</v>
      </c>
      <c r="C670" s="14"/>
      <c r="D670" s="15"/>
      <c r="E670" s="206"/>
      <c r="F670" s="205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40"/>
      <c r="Z670" s="40"/>
      <c r="AA670" s="235"/>
      <c r="AB670" s="860"/>
    </row>
    <row r="671" spans="1:28" ht="25.5" x14ac:dyDescent="0.25">
      <c r="A671" s="212">
        <v>9</v>
      </c>
      <c r="B671" s="213" t="s">
        <v>449</v>
      </c>
      <c r="C671" s="214" t="str">
        <f>IF(AA671&gt;=470000,"LPN",IF(AND(AA671&gt;190000,AA671&lt;470000),"LP",IF(AND(AA671&gt;=56000,AA671&lt;=190000),"3C","2C ")))</f>
        <v xml:space="preserve">2C </v>
      </c>
      <c r="D671" s="215" t="s">
        <v>342</v>
      </c>
      <c r="E671" s="216" t="s">
        <v>450</v>
      </c>
      <c r="F671" s="217" t="s">
        <v>446</v>
      </c>
      <c r="G671" s="218" t="s">
        <v>44</v>
      </c>
      <c r="H671" s="218" t="s">
        <v>44</v>
      </c>
      <c r="I671" s="218" t="s">
        <v>44</v>
      </c>
      <c r="J671" s="218" t="s">
        <v>44</v>
      </c>
      <c r="K671" s="218">
        <f>SUM(L671-8)</f>
        <v>42110</v>
      </c>
      <c r="L671" s="218">
        <f>SUM(M671*1)</f>
        <v>42118</v>
      </c>
      <c r="M671" s="218">
        <f>SUM(N671*1)</f>
        <v>42118</v>
      </c>
      <c r="N671" s="218">
        <f>SUM(O671-1)</f>
        <v>42118</v>
      </c>
      <c r="O671" s="218">
        <f>SUM(U671-3)</f>
        <v>42119</v>
      </c>
      <c r="P671" s="218">
        <f>SUM(U671*1)</f>
        <v>42122</v>
      </c>
      <c r="Q671" s="218" t="s">
        <v>44</v>
      </c>
      <c r="R671" s="218" t="s">
        <v>44</v>
      </c>
      <c r="S671" s="218" t="s">
        <v>44</v>
      </c>
      <c r="T671" s="218" t="s">
        <v>44</v>
      </c>
      <c r="U671" s="218">
        <f>SUM(V671-4)</f>
        <v>42122</v>
      </c>
      <c r="V671" s="218">
        <f>SUM(W671-4)</f>
        <v>42126</v>
      </c>
      <c r="W671" s="218">
        <v>42130</v>
      </c>
      <c r="X671" s="218">
        <v>41768</v>
      </c>
      <c r="Y671" s="219"/>
      <c r="Z671" s="219"/>
      <c r="AA671" s="220">
        <v>6296</v>
      </c>
      <c r="AB671" s="879"/>
    </row>
    <row r="672" spans="1:28" ht="15.75" x14ac:dyDescent="0.25">
      <c r="A672" s="246"/>
      <c r="B672" s="230" t="s">
        <v>451</v>
      </c>
      <c r="C672" s="15"/>
      <c r="D672" s="206"/>
      <c r="E672" s="246"/>
      <c r="F672" s="14"/>
      <c r="G672" s="15"/>
      <c r="H672" s="206"/>
      <c r="I672" s="246"/>
      <c r="J672" s="14"/>
      <c r="K672" s="15"/>
      <c r="L672" s="206"/>
      <c r="M672" s="246"/>
      <c r="N672" s="14"/>
      <c r="O672" s="15"/>
      <c r="P672" s="206"/>
      <c r="Q672" s="246"/>
      <c r="R672" s="14"/>
      <c r="S672" s="15"/>
      <c r="T672" s="206"/>
      <c r="U672" s="246"/>
      <c r="V672" s="14"/>
      <c r="W672" s="15"/>
      <c r="X672" s="206"/>
      <c r="Y672" s="246"/>
      <c r="Z672" s="14"/>
      <c r="AA672" s="246"/>
      <c r="AB672" s="860"/>
    </row>
    <row r="673" spans="1:28" ht="15.75" x14ac:dyDescent="0.25">
      <c r="A673" s="246"/>
      <c r="B673" s="230" t="s">
        <v>452</v>
      </c>
      <c r="C673" s="15"/>
      <c r="D673" s="206"/>
      <c r="E673" s="246"/>
      <c r="F673" s="14"/>
      <c r="G673" s="15"/>
      <c r="H673" s="206"/>
      <c r="I673" s="246"/>
      <c r="J673" s="14"/>
      <c r="K673" s="15"/>
      <c r="L673" s="206"/>
      <c r="M673" s="246"/>
      <c r="N673" s="14"/>
      <c r="O673" s="15"/>
      <c r="P673" s="206"/>
      <c r="Q673" s="246"/>
      <c r="R673" s="14"/>
      <c r="S673" s="15"/>
      <c r="T673" s="206"/>
      <c r="U673" s="246"/>
      <c r="V673" s="14"/>
      <c r="W673" s="15"/>
      <c r="X673" s="206"/>
      <c r="Y673" s="246"/>
      <c r="Z673" s="14"/>
      <c r="AA673" s="246"/>
      <c r="AB673" s="860"/>
    </row>
    <row r="674" spans="1:28" ht="15.75" x14ac:dyDescent="0.25">
      <c r="A674" s="246"/>
      <c r="B674" s="230" t="s">
        <v>453</v>
      </c>
      <c r="C674" s="15"/>
      <c r="D674" s="206"/>
      <c r="E674" s="246"/>
      <c r="F674" s="14"/>
      <c r="G674" s="15"/>
      <c r="H674" s="206"/>
      <c r="I674" s="246"/>
      <c r="J674" s="14"/>
      <c r="K674" s="15"/>
      <c r="L674" s="206"/>
      <c r="M674" s="246"/>
      <c r="N674" s="14"/>
      <c r="O674" s="15"/>
      <c r="P674" s="206"/>
      <c r="Q674" s="246"/>
      <c r="R674" s="14"/>
      <c r="S674" s="15"/>
      <c r="T674" s="206"/>
      <c r="U674" s="246"/>
      <c r="V674" s="14"/>
      <c r="W674" s="15"/>
      <c r="X674" s="206"/>
      <c r="Y674" s="246"/>
      <c r="Z674" s="14"/>
      <c r="AA674" s="246"/>
      <c r="AB674" s="860"/>
    </row>
    <row r="675" spans="1:28" ht="15.75" x14ac:dyDescent="0.25">
      <c r="A675" s="246"/>
      <c r="B675" s="230" t="s">
        <v>454</v>
      </c>
      <c r="C675" s="15"/>
      <c r="D675" s="206"/>
      <c r="E675" s="246"/>
      <c r="F675" s="14"/>
      <c r="G675" s="15"/>
      <c r="H675" s="206"/>
      <c r="I675" s="246"/>
      <c r="J675" s="14"/>
      <c r="K675" s="15"/>
      <c r="L675" s="206"/>
      <c r="M675" s="246"/>
      <c r="N675" s="14"/>
      <c r="O675" s="15"/>
      <c r="P675" s="206"/>
      <c r="Q675" s="246"/>
      <c r="R675" s="14"/>
      <c r="S675" s="15"/>
      <c r="T675" s="206"/>
      <c r="U675" s="246"/>
      <c r="V675" s="14"/>
      <c r="W675" s="15"/>
      <c r="X675" s="206"/>
      <c r="Y675" s="246"/>
      <c r="Z675" s="14"/>
      <c r="AA675" s="246"/>
      <c r="AB675" s="860"/>
    </row>
    <row r="676" spans="1:28" ht="15.75" x14ac:dyDescent="0.25">
      <c r="A676" s="246"/>
      <c r="B676" s="230" t="s">
        <v>455</v>
      </c>
      <c r="C676" s="15"/>
      <c r="D676" s="206"/>
      <c r="E676" s="246"/>
      <c r="F676" s="14"/>
      <c r="G676" s="15"/>
      <c r="H676" s="206"/>
      <c r="I676" s="246"/>
      <c r="J676" s="14"/>
      <c r="K676" s="15"/>
      <c r="L676" s="206"/>
      <c r="M676" s="246"/>
      <c r="N676" s="14"/>
      <c r="O676" s="15"/>
      <c r="P676" s="206"/>
      <c r="Q676" s="246"/>
      <c r="R676" s="14"/>
      <c r="S676" s="15"/>
      <c r="T676" s="206"/>
      <c r="U676" s="246"/>
      <c r="V676" s="14"/>
      <c r="W676" s="15"/>
      <c r="X676" s="206"/>
      <c r="Y676" s="246"/>
      <c r="Z676" s="14"/>
      <c r="AA676" s="246"/>
      <c r="AB676" s="860"/>
    </row>
    <row r="677" spans="1:28" ht="15.75" x14ac:dyDescent="0.25">
      <c r="A677" s="229"/>
      <c r="B677" s="230" t="s">
        <v>456</v>
      </c>
      <c r="C677" s="14"/>
      <c r="D677" s="15"/>
      <c r="E677" s="206"/>
      <c r="F677" s="205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40"/>
      <c r="Z677" s="40"/>
      <c r="AA677" s="231"/>
      <c r="AB677" s="860"/>
    </row>
    <row r="678" spans="1:28" ht="15.75" x14ac:dyDescent="0.25">
      <c r="A678" s="229"/>
      <c r="B678" s="230" t="s">
        <v>457</v>
      </c>
      <c r="C678" s="14"/>
      <c r="D678" s="15"/>
      <c r="E678" s="206"/>
      <c r="F678" s="205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40"/>
      <c r="Z678" s="40"/>
      <c r="AA678" s="231"/>
      <c r="AB678" s="860"/>
    </row>
    <row r="679" spans="1:28" ht="15.75" x14ac:dyDescent="0.25">
      <c r="A679" s="229"/>
      <c r="B679" s="230" t="s">
        <v>458</v>
      </c>
      <c r="C679" s="14"/>
      <c r="D679" s="15"/>
      <c r="E679" s="206"/>
      <c r="F679" s="205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40"/>
      <c r="Z679" s="40"/>
      <c r="AA679" s="231"/>
      <c r="AB679" s="860"/>
    </row>
    <row r="680" spans="1:28" ht="15.75" x14ac:dyDescent="0.25">
      <c r="A680" s="229"/>
      <c r="B680" s="230" t="s">
        <v>459</v>
      </c>
      <c r="C680" s="14"/>
      <c r="D680" s="15"/>
      <c r="E680" s="206"/>
      <c r="F680" s="205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40"/>
      <c r="Z680" s="40"/>
      <c r="AA680" s="231"/>
      <c r="AB680" s="860"/>
    </row>
    <row r="681" spans="1:28" ht="15.75" x14ac:dyDescent="0.25">
      <c r="A681" s="229"/>
      <c r="B681" s="230" t="s">
        <v>460</v>
      </c>
      <c r="C681" s="14"/>
      <c r="D681" s="15"/>
      <c r="E681" s="206"/>
      <c r="F681" s="205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40"/>
      <c r="Z681" s="40"/>
      <c r="AA681" s="231"/>
      <c r="AB681" s="860"/>
    </row>
    <row r="682" spans="1:28" ht="15.75" x14ac:dyDescent="0.25">
      <c r="A682" s="229"/>
      <c r="B682" s="230" t="s">
        <v>461</v>
      </c>
      <c r="C682" s="14"/>
      <c r="D682" s="15"/>
      <c r="E682" s="206"/>
      <c r="F682" s="205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40"/>
      <c r="Z682" s="40"/>
      <c r="AA682" s="231"/>
      <c r="AB682" s="860"/>
    </row>
    <row r="683" spans="1:28" ht="15.75" x14ac:dyDescent="0.25">
      <c r="A683" s="229"/>
      <c r="B683" s="227" t="s">
        <v>462</v>
      </c>
      <c r="C683" s="14"/>
      <c r="D683" s="15"/>
      <c r="E683" s="206"/>
      <c r="F683" s="205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40"/>
      <c r="Z683" s="40"/>
      <c r="AA683" s="231"/>
      <c r="AB683" s="860"/>
    </row>
    <row r="684" spans="1:28" ht="15.75" x14ac:dyDescent="0.25">
      <c r="A684" s="229"/>
      <c r="B684" s="227" t="s">
        <v>463</v>
      </c>
      <c r="C684" s="14"/>
      <c r="D684" s="15"/>
      <c r="E684" s="206"/>
      <c r="F684" s="205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40"/>
      <c r="Z684" s="40"/>
      <c r="AA684" s="231"/>
      <c r="AB684" s="860"/>
    </row>
    <row r="685" spans="1:28" ht="25.5" x14ac:dyDescent="0.25">
      <c r="A685" s="247">
        <v>10</v>
      </c>
      <c r="B685" s="213" t="s">
        <v>153</v>
      </c>
      <c r="C685" s="213" t="str">
        <f>IF(AA685&gt;=470000,"LPN",IF(AND(AA685&gt;190000,AA685&lt;470000),"LP",IF(AND(AA685&gt;=56000,AA685&lt;=190000),"3C","2C ")))</f>
        <v>LP</v>
      </c>
      <c r="D685" s="215" t="s">
        <v>342</v>
      </c>
      <c r="E685" s="248" t="s">
        <v>464</v>
      </c>
      <c r="F685" s="234" t="s">
        <v>465</v>
      </c>
      <c r="G685" s="218" t="s">
        <v>44</v>
      </c>
      <c r="H685" s="218" t="s">
        <v>44</v>
      </c>
      <c r="I685" s="218" t="s">
        <v>44</v>
      </c>
      <c r="J685" s="218" t="s">
        <v>44</v>
      </c>
      <c r="K685" s="218">
        <f>SUM(L685-8)</f>
        <v>42018</v>
      </c>
      <c r="L685" s="218">
        <f>SUM(M685*1)</f>
        <v>42026</v>
      </c>
      <c r="M685" s="218">
        <f>SUM(N685*1)</f>
        <v>42026</v>
      </c>
      <c r="N685" s="218">
        <f>SUM(O685-1)</f>
        <v>42026</v>
      </c>
      <c r="O685" s="218">
        <f>SUM(U685-3)</f>
        <v>42027</v>
      </c>
      <c r="P685" s="218">
        <f>SUM(U685*1)</f>
        <v>42030</v>
      </c>
      <c r="Q685" s="218" t="s">
        <v>44</v>
      </c>
      <c r="R685" s="218" t="s">
        <v>44</v>
      </c>
      <c r="S685" s="218" t="s">
        <v>44</v>
      </c>
      <c r="T685" s="218" t="s">
        <v>44</v>
      </c>
      <c r="U685" s="218">
        <f>SUM(V685-4)</f>
        <v>42030</v>
      </c>
      <c r="V685" s="218">
        <f>SUM(W685-4)</f>
        <v>42034</v>
      </c>
      <c r="W685" s="218">
        <f>SUM(X685-3)</f>
        <v>42038</v>
      </c>
      <c r="X685" s="218">
        <v>42041</v>
      </c>
      <c r="Y685" s="219"/>
      <c r="Z685" s="219"/>
      <c r="AA685" s="220">
        <v>341515</v>
      </c>
      <c r="AB685" s="864"/>
    </row>
    <row r="686" spans="1:28" ht="15.75" x14ac:dyDescent="0.25">
      <c r="A686" s="229"/>
      <c r="B686" s="238" t="s">
        <v>466</v>
      </c>
      <c r="C686" s="73"/>
      <c r="D686" s="15"/>
      <c r="E686" s="249"/>
      <c r="F686" s="250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6"/>
      <c r="Z686" s="36"/>
      <c r="AA686" s="251"/>
      <c r="AB686" s="860"/>
    </row>
    <row r="687" spans="1:28" ht="15.75" x14ac:dyDescent="0.25">
      <c r="A687" s="229"/>
      <c r="B687" s="238" t="s">
        <v>467</v>
      </c>
      <c r="C687" s="73"/>
      <c r="D687" s="15"/>
      <c r="E687" s="249"/>
      <c r="F687" s="250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6"/>
      <c r="Z687" s="36"/>
      <c r="AA687" s="251"/>
      <c r="AB687" s="860"/>
    </row>
    <row r="688" spans="1:28" ht="15.75" x14ac:dyDescent="0.25">
      <c r="A688" s="229"/>
      <c r="B688" s="238" t="s">
        <v>468</v>
      </c>
      <c r="C688" s="73"/>
      <c r="D688" s="15"/>
      <c r="E688" s="249"/>
      <c r="F688" s="250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6"/>
      <c r="Z688" s="36"/>
      <c r="AA688" s="251"/>
      <c r="AB688" s="860"/>
    </row>
    <row r="689" spans="1:28" ht="15.75" x14ac:dyDescent="0.25">
      <c r="A689" s="229"/>
      <c r="B689" s="252" t="s">
        <v>469</v>
      </c>
      <c r="C689" s="73"/>
      <c r="D689" s="15"/>
      <c r="E689" s="249"/>
      <c r="F689" s="250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6"/>
      <c r="Z689" s="36"/>
      <c r="AA689" s="251"/>
      <c r="AB689" s="860"/>
    </row>
    <row r="690" spans="1:28" ht="15.75" x14ac:dyDescent="0.25">
      <c r="A690" s="229"/>
      <c r="B690" s="252" t="s">
        <v>470</v>
      </c>
      <c r="C690" s="73"/>
      <c r="D690" s="15"/>
      <c r="E690" s="249"/>
      <c r="F690" s="250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6"/>
      <c r="Z690" s="36"/>
      <c r="AA690" s="251"/>
      <c r="AB690" s="860"/>
    </row>
    <row r="691" spans="1:28" ht="15.75" x14ac:dyDescent="0.25">
      <c r="A691" s="229"/>
      <c r="B691" s="252" t="s">
        <v>471</v>
      </c>
      <c r="C691" s="73"/>
      <c r="D691" s="15"/>
      <c r="E691" s="249"/>
      <c r="F691" s="250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6"/>
      <c r="Z691" s="36"/>
      <c r="AA691" s="251"/>
      <c r="AB691" s="860"/>
    </row>
    <row r="692" spans="1:28" ht="15.75" x14ac:dyDescent="0.25">
      <c r="A692" s="229"/>
      <c r="B692" s="252" t="s">
        <v>472</v>
      </c>
      <c r="C692" s="73"/>
      <c r="D692" s="15"/>
      <c r="E692" s="249"/>
      <c r="F692" s="250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6"/>
      <c r="Z692" s="36"/>
      <c r="AA692" s="251"/>
      <c r="AB692" s="860"/>
    </row>
    <row r="693" spans="1:28" ht="15.75" x14ac:dyDescent="0.25">
      <c r="A693" s="229"/>
      <c r="B693" s="252" t="s">
        <v>473</v>
      </c>
      <c r="C693" s="73"/>
      <c r="D693" s="15"/>
      <c r="E693" s="249"/>
      <c r="F693" s="250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6"/>
      <c r="Z693" s="36"/>
      <c r="AA693" s="251"/>
      <c r="AB693" s="860"/>
    </row>
    <row r="694" spans="1:28" ht="15.75" x14ac:dyDescent="0.25">
      <c r="A694" s="229"/>
      <c r="B694" s="252" t="s">
        <v>474</v>
      </c>
      <c r="C694" s="73"/>
      <c r="D694" s="15"/>
      <c r="E694" s="249"/>
      <c r="F694" s="250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6"/>
      <c r="Z694" s="36"/>
      <c r="AA694" s="251"/>
      <c r="AB694" s="860"/>
    </row>
    <row r="695" spans="1:28" ht="15.75" x14ac:dyDescent="0.25">
      <c r="A695" s="229"/>
      <c r="B695" s="252" t="s">
        <v>475</v>
      </c>
      <c r="C695" s="73"/>
      <c r="D695" s="15"/>
      <c r="E695" s="249"/>
      <c r="F695" s="250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6"/>
      <c r="Z695" s="36"/>
      <c r="AA695" s="251"/>
      <c r="AB695" s="860"/>
    </row>
    <row r="696" spans="1:28" ht="15.75" x14ac:dyDescent="0.25">
      <c r="A696" s="229"/>
      <c r="B696" s="252" t="s">
        <v>476</v>
      </c>
      <c r="C696" s="73"/>
      <c r="D696" s="15"/>
      <c r="E696" s="249"/>
      <c r="F696" s="250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6"/>
      <c r="Z696" s="36"/>
      <c r="AA696" s="251"/>
      <c r="AB696" s="860"/>
    </row>
    <row r="697" spans="1:28" ht="15.75" x14ac:dyDescent="0.25">
      <c r="A697" s="229"/>
      <c r="B697" s="252" t="s">
        <v>477</v>
      </c>
      <c r="C697" s="73"/>
      <c r="D697" s="15"/>
      <c r="E697" s="249"/>
      <c r="F697" s="250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6"/>
      <c r="Z697" s="36"/>
      <c r="AA697" s="251"/>
      <c r="AB697" s="860"/>
    </row>
    <row r="698" spans="1:28" ht="15.75" x14ac:dyDescent="0.25">
      <c r="A698" s="229"/>
      <c r="B698" s="252" t="s">
        <v>478</v>
      </c>
      <c r="C698" s="73"/>
      <c r="D698" s="15"/>
      <c r="E698" s="249"/>
      <c r="F698" s="250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6"/>
      <c r="Z698" s="36"/>
      <c r="AA698" s="251"/>
      <c r="AB698" s="860"/>
    </row>
    <row r="699" spans="1:28" ht="15.75" x14ac:dyDescent="0.25">
      <c r="A699" s="229"/>
      <c r="B699" s="252" t="s">
        <v>479</v>
      </c>
      <c r="C699" s="73"/>
      <c r="D699" s="15"/>
      <c r="E699" s="249"/>
      <c r="F699" s="250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6"/>
      <c r="Z699" s="36"/>
      <c r="AA699" s="251"/>
      <c r="AB699" s="860"/>
    </row>
    <row r="700" spans="1:28" ht="15.75" x14ac:dyDescent="0.25">
      <c r="A700" s="229"/>
      <c r="B700" s="252" t="s">
        <v>480</v>
      </c>
      <c r="C700" s="73"/>
      <c r="D700" s="15"/>
      <c r="E700" s="249"/>
      <c r="F700" s="250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6"/>
      <c r="Z700" s="36"/>
      <c r="AA700" s="251"/>
      <c r="AB700" s="860"/>
    </row>
    <row r="701" spans="1:28" ht="15.75" x14ac:dyDescent="0.25">
      <c r="A701" s="229"/>
      <c r="B701" s="252" t="s">
        <v>481</v>
      </c>
      <c r="C701" s="73"/>
      <c r="D701" s="15"/>
      <c r="E701" s="249"/>
      <c r="F701" s="250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6"/>
      <c r="Z701" s="36"/>
      <c r="AA701" s="251"/>
      <c r="AB701" s="860"/>
    </row>
    <row r="702" spans="1:28" ht="15.75" x14ac:dyDescent="0.25">
      <c r="A702" s="229"/>
      <c r="B702" s="252" t="s">
        <v>482</v>
      </c>
      <c r="C702" s="73"/>
      <c r="D702" s="15"/>
      <c r="E702" s="249"/>
      <c r="F702" s="250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6"/>
      <c r="Z702" s="36"/>
      <c r="AA702" s="251"/>
      <c r="AB702" s="860"/>
    </row>
    <row r="703" spans="1:28" ht="15.75" x14ac:dyDescent="0.25">
      <c r="A703" s="229"/>
      <c r="B703" s="230" t="s">
        <v>483</v>
      </c>
      <c r="C703" s="73"/>
      <c r="D703" s="15"/>
      <c r="E703" s="249"/>
      <c r="F703" s="250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6"/>
      <c r="Z703" s="36"/>
      <c r="AA703" s="251"/>
      <c r="AB703" s="860"/>
    </row>
    <row r="704" spans="1:28" ht="15.75" x14ac:dyDescent="0.25">
      <c r="A704" s="229"/>
      <c r="B704" s="232" t="s">
        <v>484</v>
      </c>
      <c r="C704" s="73"/>
      <c r="D704" s="15"/>
      <c r="E704" s="249"/>
      <c r="F704" s="250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6"/>
      <c r="Z704" s="36"/>
      <c r="AA704" s="251"/>
      <c r="AB704" s="860"/>
    </row>
    <row r="705" spans="1:28" ht="25.5" x14ac:dyDescent="0.25">
      <c r="A705" s="247">
        <v>11</v>
      </c>
      <c r="B705" s="253" t="s">
        <v>485</v>
      </c>
      <c r="C705" s="254" t="str">
        <f>IF(AA705&gt;=470000,"LPN",IF(AND(AA705&gt;190000,AA705&lt;470000),"LP",IF(AND(AA705&gt;=56000,AA705&lt;=190000),"3C","2C ")))</f>
        <v xml:space="preserve">2C </v>
      </c>
      <c r="D705" s="255" t="s">
        <v>486</v>
      </c>
      <c r="E705" s="254" t="s">
        <v>487</v>
      </c>
      <c r="F705" s="256" t="s">
        <v>488</v>
      </c>
      <c r="G705" s="257" t="s">
        <v>44</v>
      </c>
      <c r="H705" s="257" t="s">
        <v>44</v>
      </c>
      <c r="I705" s="257" t="s">
        <v>44</v>
      </c>
      <c r="J705" s="257" t="s">
        <v>44</v>
      </c>
      <c r="K705" s="257">
        <f>SUM(L705-8)</f>
        <v>42145</v>
      </c>
      <c r="L705" s="257">
        <f>SUM(M705*1)</f>
        <v>42153</v>
      </c>
      <c r="M705" s="257">
        <f>SUM(N705*1)</f>
        <v>42153</v>
      </c>
      <c r="N705" s="257">
        <f>SUM(O705-1)</f>
        <v>42153</v>
      </c>
      <c r="O705" s="257">
        <f>SUM(U705-3)</f>
        <v>42154</v>
      </c>
      <c r="P705" s="257">
        <f>SUM(U705*1)</f>
        <v>42157</v>
      </c>
      <c r="Q705" s="257" t="s">
        <v>44</v>
      </c>
      <c r="R705" s="257" t="s">
        <v>44</v>
      </c>
      <c r="S705" s="257" t="s">
        <v>44</v>
      </c>
      <c r="T705" s="257" t="s">
        <v>44</v>
      </c>
      <c r="U705" s="257">
        <f>SUM(V705-4)</f>
        <v>42157</v>
      </c>
      <c r="V705" s="257">
        <f>SUM(W705-4)</f>
        <v>42161</v>
      </c>
      <c r="W705" s="257">
        <f>SUM(X705-3)</f>
        <v>42165</v>
      </c>
      <c r="X705" s="257">
        <v>42168</v>
      </c>
      <c r="Y705" s="258"/>
      <c r="Z705" s="258"/>
      <c r="AA705" s="259">
        <v>32000</v>
      </c>
      <c r="AB705" s="879"/>
    </row>
    <row r="706" spans="1:28" ht="26.25" x14ac:dyDescent="0.25">
      <c r="A706" s="229"/>
      <c r="B706" s="260" t="s">
        <v>489</v>
      </c>
      <c r="C706" s="73"/>
      <c r="D706" s="261"/>
      <c r="E706" s="249"/>
      <c r="F706" s="250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6"/>
      <c r="Z706" s="36"/>
      <c r="AA706" s="251"/>
      <c r="AB706" s="860"/>
    </row>
    <row r="707" spans="1:28" x14ac:dyDescent="0.25">
      <c r="A707" s="1118"/>
      <c r="B707" s="1120" t="s">
        <v>173</v>
      </c>
      <c r="C707" s="1122" t="s">
        <v>35</v>
      </c>
      <c r="D707" s="1123"/>
      <c r="E707" s="1123"/>
      <c r="F707" s="1123"/>
      <c r="G707" s="1123"/>
      <c r="H707" s="1123"/>
      <c r="I707" s="1123"/>
      <c r="J707" s="1123"/>
      <c r="K707" s="1123"/>
      <c r="L707" s="1123"/>
      <c r="M707" s="1123"/>
      <c r="N707" s="1123"/>
      <c r="O707" s="1123"/>
      <c r="P707" s="1123"/>
      <c r="Q707" s="1123"/>
      <c r="R707" s="1123"/>
      <c r="S707" s="1123"/>
      <c r="T707" s="1123"/>
      <c r="U707" s="1123"/>
      <c r="V707" s="1123"/>
      <c r="W707" s="1123"/>
      <c r="X707" s="1123"/>
      <c r="Y707" s="1123"/>
      <c r="Z707" s="1124"/>
      <c r="AA707" s="262">
        <f>AA705+AA671+AA616+AA605+AA596+AA581+AA571+AA685</f>
        <v>505002</v>
      </c>
      <c r="AB707" s="860"/>
    </row>
    <row r="708" spans="1:28" ht="15.75" x14ac:dyDescent="0.25">
      <c r="A708" s="1119"/>
      <c r="B708" s="1121"/>
      <c r="C708" s="982" t="s">
        <v>36</v>
      </c>
      <c r="D708" s="982"/>
      <c r="E708" s="982"/>
      <c r="F708" s="946"/>
      <c r="G708" s="946"/>
      <c r="H708" s="946"/>
      <c r="I708" s="946"/>
      <c r="J708" s="946"/>
      <c r="K708" s="946"/>
      <c r="L708" s="946"/>
      <c r="M708" s="946"/>
      <c r="N708" s="946"/>
      <c r="O708" s="946"/>
      <c r="P708" s="946"/>
      <c r="Q708" s="946"/>
      <c r="R708" s="946"/>
      <c r="S708" s="946"/>
      <c r="T708" s="946"/>
      <c r="U708" s="946"/>
      <c r="V708" s="946"/>
      <c r="W708" s="946"/>
      <c r="X708" s="946"/>
      <c r="Y708" s="946"/>
      <c r="Z708" s="946"/>
      <c r="AA708" s="263"/>
      <c r="AB708" s="867"/>
    </row>
    <row r="709" spans="1:28" x14ac:dyDescent="0.25">
      <c r="A709" s="264"/>
      <c r="B709" s="265"/>
      <c r="C709" s="266"/>
      <c r="D709" s="266"/>
      <c r="E709" s="266"/>
      <c r="F709" s="266"/>
      <c r="G709" s="266"/>
      <c r="H709" s="266"/>
      <c r="I709" s="266"/>
      <c r="J709" s="266"/>
      <c r="K709" s="266"/>
      <c r="L709" s="266"/>
      <c r="M709" s="266"/>
      <c r="N709" s="266"/>
      <c r="O709" s="266"/>
      <c r="P709" s="266"/>
      <c r="Q709" s="266"/>
      <c r="R709" s="266"/>
      <c r="S709" s="266"/>
      <c r="T709" s="266"/>
      <c r="U709" s="266"/>
      <c r="V709" s="266"/>
      <c r="W709" s="267"/>
      <c r="X709" s="266"/>
      <c r="Y709" s="266"/>
      <c r="Z709" s="266"/>
      <c r="AA709" s="266"/>
      <c r="AB709" s="868"/>
    </row>
    <row r="710" spans="1:28" x14ac:dyDescent="0.25">
      <c r="A710" s="268"/>
      <c r="B710" s="269"/>
      <c r="C710" s="270"/>
      <c r="D710" s="270"/>
      <c r="E710" s="270"/>
      <c r="F710" s="271"/>
      <c r="G710" s="271"/>
      <c r="H710" s="271"/>
      <c r="I710" s="271"/>
      <c r="J710" s="271"/>
      <c r="K710" s="271"/>
      <c r="L710" s="271"/>
      <c r="M710" s="271"/>
      <c r="N710" s="271"/>
      <c r="O710" s="271"/>
      <c r="P710" s="271"/>
      <c r="Q710" s="272"/>
      <c r="R710" s="272"/>
      <c r="S710" s="264"/>
      <c r="T710" s="264"/>
      <c r="U710" s="264"/>
      <c r="V710" s="264"/>
      <c r="W710" s="88"/>
      <c r="X710" s="264"/>
      <c r="Y710" s="264"/>
      <c r="Z710" s="89"/>
      <c r="AA710" s="268"/>
      <c r="AB710" s="868"/>
    </row>
    <row r="711" spans="1:28" ht="31.5" x14ac:dyDescent="0.25">
      <c r="A711" s="273" t="s">
        <v>490</v>
      </c>
      <c r="B711" s="274"/>
      <c r="C711" s="275"/>
      <c r="D711" s="96"/>
      <c r="E711" s="95" t="s">
        <v>175</v>
      </c>
      <c r="F711" s="276"/>
      <c r="G711" s="277"/>
      <c r="I711" s="97" t="s">
        <v>176</v>
      </c>
      <c r="J711" s="98"/>
      <c r="K711" s="93" t="s">
        <v>177</v>
      </c>
      <c r="N711" s="99" t="s">
        <v>178</v>
      </c>
      <c r="O711" s="92"/>
      <c r="P711" s="100"/>
      <c r="S711" s="102" t="s">
        <v>179</v>
      </c>
      <c r="T711" s="98"/>
      <c r="U711" s="98"/>
      <c r="V711" s="103" t="s">
        <v>177</v>
      </c>
      <c r="X711" s="101"/>
      <c r="Y711" s="1087" t="s">
        <v>180</v>
      </c>
      <c r="Z711" s="1088"/>
      <c r="AA711" s="1130"/>
      <c r="AB711" s="958"/>
    </row>
    <row r="712" spans="1:28" ht="31.5" x14ac:dyDescent="0.25">
      <c r="A712" s="278" t="s">
        <v>181</v>
      </c>
      <c r="B712" s="279"/>
      <c r="C712" s="110"/>
      <c r="D712" s="96"/>
      <c r="E712" s="95" t="s">
        <v>182</v>
      </c>
      <c r="F712" s="276"/>
      <c r="G712" s="277"/>
      <c r="I712" s="107" t="s">
        <v>183</v>
      </c>
      <c r="J712" s="108"/>
      <c r="K712" s="106" t="s">
        <v>177</v>
      </c>
      <c r="N712" s="109" t="s">
        <v>184</v>
      </c>
      <c r="O712" s="105"/>
      <c r="P712" s="110"/>
      <c r="S712" s="111" t="s">
        <v>185</v>
      </c>
      <c r="T712" s="112"/>
      <c r="U712" s="108"/>
      <c r="V712" s="113" t="s">
        <v>177</v>
      </c>
      <c r="X712" s="101"/>
      <c r="Y712" s="1087" t="s">
        <v>186</v>
      </c>
      <c r="Z712" s="1088"/>
      <c r="AA712" s="957"/>
      <c r="AB712" s="958"/>
    </row>
    <row r="713" spans="1:28" x14ac:dyDescent="0.25">
      <c r="A713" s="268"/>
      <c r="B713" s="280"/>
      <c r="C713" s="281"/>
      <c r="D713" s="281"/>
      <c r="E713" s="281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116"/>
      <c r="R713" s="116"/>
      <c r="S713" s="116"/>
      <c r="T713" s="116"/>
      <c r="U713" s="116"/>
      <c r="V713" s="116"/>
      <c r="W713" s="116"/>
      <c r="X713" s="116"/>
      <c r="Y713" s="116"/>
      <c r="Z713" s="116"/>
      <c r="AA713" s="116"/>
      <c r="AB713" s="868"/>
    </row>
    <row r="714" spans="1:28" x14ac:dyDescent="0.25">
      <c r="A714" s="268"/>
      <c r="B714" s="282"/>
      <c r="C714" s="268"/>
      <c r="D714" s="268"/>
      <c r="E714" s="268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116"/>
      <c r="R714" s="116"/>
      <c r="S714" s="116"/>
      <c r="T714" s="116"/>
      <c r="U714" s="116"/>
      <c r="V714" s="116"/>
      <c r="W714" s="116"/>
      <c r="X714" s="116"/>
      <c r="Y714" s="116"/>
      <c r="Z714" s="116"/>
      <c r="AA714" s="116"/>
      <c r="AB714" s="868"/>
    </row>
    <row r="715" spans="1:28" x14ac:dyDescent="0.25">
      <c r="A715" s="268"/>
      <c r="B715" s="280"/>
      <c r="C715" s="281"/>
      <c r="D715" s="281"/>
      <c r="E715" s="1078" t="s">
        <v>187</v>
      </c>
      <c r="F715" s="1079"/>
      <c r="G715" s="1079"/>
      <c r="H715" s="1079"/>
      <c r="I715" s="1079"/>
      <c r="J715" s="1079"/>
      <c r="K715" s="1079"/>
      <c r="L715" s="1079"/>
      <c r="M715" s="1079"/>
      <c r="N715" s="1079"/>
      <c r="O715" s="1079"/>
      <c r="P715" s="1079"/>
      <c r="Q715" s="1079"/>
      <c r="R715" s="1079"/>
      <c r="S715" s="1079"/>
      <c r="T715" s="1079"/>
      <c r="U715" s="1079"/>
      <c r="V715" s="1079"/>
      <c r="W715" s="1080"/>
      <c r="X715" s="268"/>
      <c r="Y715" s="268"/>
      <c r="Z715" s="268"/>
      <c r="AA715" s="268"/>
      <c r="AB715" s="868"/>
    </row>
    <row r="716" spans="1:28" x14ac:dyDescent="0.25">
      <c r="A716" s="268"/>
      <c r="B716" s="280"/>
      <c r="C716" s="281"/>
      <c r="D716" s="281"/>
      <c r="E716" s="1081"/>
      <c r="F716" s="1082"/>
      <c r="G716" s="1082"/>
      <c r="H716" s="1082"/>
      <c r="I716" s="1082"/>
      <c r="J716" s="1082"/>
      <c r="K716" s="1082"/>
      <c r="L716" s="1082"/>
      <c r="M716" s="1082"/>
      <c r="N716" s="1082"/>
      <c r="O716" s="1082"/>
      <c r="P716" s="1082"/>
      <c r="Q716" s="1082"/>
      <c r="R716" s="1082"/>
      <c r="S716" s="1082"/>
      <c r="T716" s="1082"/>
      <c r="U716" s="1082"/>
      <c r="V716" s="1082"/>
      <c r="W716" s="1083"/>
      <c r="X716" s="268"/>
      <c r="Y716" s="268"/>
      <c r="Z716" s="268"/>
      <c r="AA716" s="268"/>
      <c r="AB716" s="868"/>
    </row>
    <row r="717" spans="1:28" x14ac:dyDescent="0.25">
      <c r="A717" s="268"/>
      <c r="B717" s="282"/>
      <c r="C717" s="268"/>
      <c r="D717" s="268"/>
      <c r="E717" s="283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85"/>
      <c r="R717" s="264"/>
      <c r="S717" s="85"/>
      <c r="T717" s="85"/>
      <c r="U717" s="85"/>
      <c r="V717" s="85"/>
      <c r="W717" s="118"/>
      <c r="X717" s="268"/>
      <c r="Y717" s="268"/>
      <c r="Z717" s="268"/>
      <c r="AA717" s="268"/>
      <c r="AB717" s="868"/>
    </row>
    <row r="718" spans="1:28" x14ac:dyDescent="0.25">
      <c r="A718" s="268"/>
      <c r="B718" s="282"/>
      <c r="C718" s="268"/>
      <c r="D718" s="268"/>
      <c r="E718" s="1131" t="s">
        <v>188</v>
      </c>
      <c r="F718" s="1132"/>
      <c r="G718" s="1132"/>
      <c r="H718" s="1132"/>
      <c r="I718" s="1132"/>
      <c r="J718" s="1132"/>
      <c r="K718" s="1132"/>
      <c r="L718" s="1132"/>
      <c r="M718" s="1132"/>
      <c r="N718" s="1132"/>
      <c r="O718" s="1132"/>
      <c r="P718" s="1132"/>
      <c r="Q718" s="1132"/>
      <c r="R718" s="1132"/>
      <c r="S718" s="1132"/>
      <c r="T718" s="1132"/>
      <c r="U718" s="1132"/>
      <c r="V718" s="1132"/>
      <c r="W718" s="1133"/>
      <c r="X718" s="268"/>
      <c r="Y718" s="268"/>
      <c r="Z718" s="268"/>
      <c r="AA718" s="268"/>
      <c r="AB718" s="868"/>
    </row>
    <row r="720" spans="1:28" ht="15.75" x14ac:dyDescent="0.25">
      <c r="A720" s="284"/>
      <c r="B720" s="1135" t="s">
        <v>0</v>
      </c>
      <c r="C720" s="1135"/>
      <c r="D720" s="1135"/>
      <c r="E720" s="1135"/>
      <c r="F720" s="1135"/>
      <c r="G720" s="1135"/>
      <c r="H720" s="1135"/>
      <c r="I720" s="1135"/>
      <c r="J720" s="1135"/>
      <c r="K720" s="1135"/>
      <c r="L720" s="1135"/>
      <c r="M720" s="1135"/>
      <c r="N720" s="1135"/>
      <c r="O720" s="1135"/>
      <c r="P720" s="1135"/>
      <c r="Q720" s="1135"/>
      <c r="R720" s="1135"/>
      <c r="S720" s="1135"/>
      <c r="T720" s="1135"/>
      <c r="U720" s="1135"/>
      <c r="V720" s="1135"/>
      <c r="W720" s="1135"/>
      <c r="X720" s="1135"/>
      <c r="Y720" s="1135"/>
      <c r="Z720" s="1135"/>
      <c r="AA720" s="1135"/>
      <c r="AB720" s="1135"/>
    </row>
    <row r="721" spans="1:28" ht="15.75" x14ac:dyDescent="0.25">
      <c r="A721" s="285"/>
      <c r="B721" s="1135" t="s">
        <v>1</v>
      </c>
      <c r="C721" s="1135"/>
      <c r="D721" s="1135"/>
      <c r="E721" s="1135"/>
      <c r="F721" s="1135"/>
      <c r="G721" s="1135"/>
      <c r="H721" s="1135"/>
      <c r="I721" s="1135"/>
      <c r="J721" s="1135"/>
      <c r="K721" s="1135"/>
      <c r="L721" s="1135"/>
      <c r="M721" s="1135"/>
      <c r="N721" s="1135"/>
      <c r="O721" s="1135"/>
      <c r="P721" s="1135"/>
      <c r="Q721" s="1135"/>
      <c r="R721" s="1135"/>
      <c r="S721" s="1135"/>
      <c r="T721" s="1135"/>
      <c r="U721" s="1135"/>
      <c r="V721" s="1135"/>
      <c r="W721" s="1135"/>
      <c r="X721" s="1135"/>
      <c r="Y721" s="1135"/>
      <c r="Z721" s="1135"/>
      <c r="AA721" s="1135"/>
      <c r="AB721" s="1135"/>
    </row>
    <row r="722" spans="1:28" ht="15.75" x14ac:dyDescent="0.25">
      <c r="A722" s="285"/>
      <c r="B722" s="1135" t="s">
        <v>491</v>
      </c>
      <c r="C722" s="1135"/>
      <c r="D722" s="1135"/>
      <c r="E722" s="1135"/>
      <c r="F722" s="1135"/>
      <c r="G722" s="1135"/>
      <c r="H722" s="1135"/>
      <c r="I722" s="1135"/>
      <c r="J722" s="1135"/>
      <c r="K722" s="1135"/>
      <c r="L722" s="1135"/>
      <c r="M722" s="1135"/>
      <c r="N722" s="1135"/>
      <c r="O722" s="1135"/>
      <c r="P722" s="1135"/>
      <c r="Q722" s="1135"/>
      <c r="R722" s="1135"/>
      <c r="S722" s="1135"/>
      <c r="T722" s="1135"/>
      <c r="U722" s="1135"/>
      <c r="V722" s="1135"/>
      <c r="W722" s="1135"/>
      <c r="X722" s="1135"/>
      <c r="Y722" s="1135"/>
      <c r="Z722" s="1135"/>
      <c r="AA722" s="1135"/>
      <c r="AB722" s="1135"/>
    </row>
    <row r="723" spans="1:28" ht="15.75" x14ac:dyDescent="0.25">
      <c r="A723" s="285"/>
      <c r="B723" s="1135" t="s">
        <v>492</v>
      </c>
      <c r="C723" s="1135"/>
      <c r="D723" s="1135"/>
      <c r="E723" s="1135"/>
      <c r="F723" s="1135"/>
      <c r="G723" s="1135"/>
      <c r="H723" s="1135"/>
      <c r="I723" s="1135"/>
      <c r="J723" s="1135"/>
      <c r="K723" s="1135"/>
      <c r="L723" s="1135"/>
      <c r="M723" s="1135"/>
      <c r="N723" s="1135"/>
      <c r="O723" s="1135"/>
      <c r="P723" s="1135"/>
      <c r="Q723" s="1135"/>
      <c r="R723" s="1135"/>
      <c r="S723" s="1135"/>
      <c r="T723" s="1135"/>
      <c r="U723" s="1135"/>
      <c r="V723" s="1135"/>
      <c r="W723" s="1135"/>
      <c r="X723" s="1135"/>
      <c r="Y723" s="1135"/>
      <c r="Z723" s="1135"/>
      <c r="AA723" s="1135"/>
      <c r="AB723" s="1135"/>
    </row>
    <row r="724" spans="1:28" x14ac:dyDescent="0.25">
      <c r="A724" s="285"/>
      <c r="B724" s="284"/>
      <c r="C724" s="284"/>
      <c r="D724" s="284"/>
      <c r="E724" s="284"/>
      <c r="F724" s="284"/>
      <c r="G724" s="284"/>
      <c r="H724" s="284"/>
      <c r="I724" s="284"/>
      <c r="J724" s="284"/>
      <c r="K724" s="284"/>
      <c r="L724" s="284"/>
      <c r="M724" s="284"/>
      <c r="N724" s="284"/>
      <c r="O724" s="284"/>
      <c r="P724" s="284"/>
      <c r="Q724" s="285"/>
      <c r="R724" s="286"/>
      <c r="S724" s="286"/>
      <c r="T724" s="286"/>
      <c r="U724" s="286"/>
      <c r="V724" s="286"/>
      <c r="W724" s="285"/>
      <c r="X724" s="287"/>
      <c r="Y724" s="285"/>
      <c r="Z724" s="285"/>
      <c r="AA724" s="287"/>
      <c r="AB724" s="876"/>
    </row>
    <row r="725" spans="1:28" x14ac:dyDescent="0.25">
      <c r="A725" s="1136" t="s">
        <v>3</v>
      </c>
      <c r="B725" s="1136"/>
      <c r="C725" s="1136"/>
      <c r="D725" s="1136"/>
      <c r="E725" s="1136"/>
      <c r="F725" s="1136"/>
      <c r="G725" s="1137" t="s">
        <v>4</v>
      </c>
      <c r="H725" s="1137"/>
      <c r="I725" s="1137"/>
      <c r="J725" s="1137"/>
      <c r="K725" s="1137"/>
      <c r="L725" s="1137"/>
      <c r="M725" s="1137"/>
      <c r="N725" s="1137"/>
      <c r="O725" s="1137"/>
      <c r="P725" s="1137"/>
      <c r="Q725" s="1137"/>
      <c r="R725" s="1137"/>
      <c r="S725" s="1137"/>
      <c r="T725" s="1137"/>
      <c r="U725" s="1137"/>
      <c r="V725" s="1137"/>
      <c r="W725" s="1137"/>
      <c r="X725" s="1137"/>
      <c r="Y725" s="1137"/>
      <c r="Z725" s="1137"/>
      <c r="AA725" s="1137"/>
      <c r="AB725" s="1138"/>
    </row>
    <row r="726" spans="1:28" x14ac:dyDescent="0.25">
      <c r="A726" s="1136"/>
      <c r="B726" s="1136"/>
      <c r="C726" s="1136"/>
      <c r="D726" s="1136"/>
      <c r="E726" s="1136"/>
      <c r="F726" s="1136"/>
      <c r="G726" s="1137" t="s">
        <v>5</v>
      </c>
      <c r="H726" s="1137"/>
      <c r="I726" s="1137"/>
      <c r="J726" s="1138"/>
      <c r="K726" s="1139" t="s">
        <v>6</v>
      </c>
      <c r="L726" s="1137"/>
      <c r="M726" s="1137"/>
      <c r="N726" s="1138"/>
      <c r="O726" s="1139" t="s">
        <v>7</v>
      </c>
      <c r="P726" s="1137"/>
      <c r="Q726" s="1137"/>
      <c r="R726" s="1137"/>
      <c r="S726" s="1139" t="s">
        <v>8</v>
      </c>
      <c r="T726" s="1137"/>
      <c r="U726" s="1137"/>
      <c r="V726" s="1138"/>
      <c r="W726" s="1139" t="s">
        <v>9</v>
      </c>
      <c r="X726" s="1138"/>
      <c r="Y726" s="1148" t="s">
        <v>10</v>
      </c>
      <c r="Z726" s="1149"/>
      <c r="AA726" s="1149"/>
      <c r="AB726" s="1150"/>
    </row>
    <row r="727" spans="1:28" ht="15.75" thickBot="1" x14ac:dyDescent="0.3">
      <c r="A727" s="1136"/>
      <c r="B727" s="1136"/>
      <c r="C727" s="1136"/>
      <c r="D727" s="1136"/>
      <c r="E727" s="1136"/>
      <c r="F727" s="1136"/>
      <c r="G727" s="1154" t="s">
        <v>11</v>
      </c>
      <c r="H727" s="1155"/>
      <c r="I727" s="1156" t="s">
        <v>12</v>
      </c>
      <c r="J727" s="1157"/>
      <c r="K727" s="1158" t="s">
        <v>13</v>
      </c>
      <c r="L727" s="1157"/>
      <c r="M727" s="1158" t="s">
        <v>14</v>
      </c>
      <c r="N727" s="1157"/>
      <c r="O727" s="1158" t="s">
        <v>15</v>
      </c>
      <c r="P727" s="1157"/>
      <c r="Q727" s="1158" t="s">
        <v>16</v>
      </c>
      <c r="R727" s="1157"/>
      <c r="S727" s="1158" t="s">
        <v>17</v>
      </c>
      <c r="T727" s="1157"/>
      <c r="U727" s="1158" t="s">
        <v>18</v>
      </c>
      <c r="V727" s="1157"/>
      <c r="W727" s="1158" t="s">
        <v>19</v>
      </c>
      <c r="X727" s="1157"/>
      <c r="Y727" s="1151"/>
      <c r="Z727" s="1152"/>
      <c r="AA727" s="1152"/>
      <c r="AB727" s="1153"/>
    </row>
    <row r="728" spans="1:28" ht="39" thickTop="1" x14ac:dyDescent="0.25">
      <c r="A728" s="288" t="s">
        <v>20</v>
      </c>
      <c r="B728" s="289" t="s">
        <v>21</v>
      </c>
      <c r="C728" s="290" t="s">
        <v>22</v>
      </c>
      <c r="D728" s="1166" t="s">
        <v>23</v>
      </c>
      <c r="E728" s="1167"/>
      <c r="F728" s="291" t="s">
        <v>24</v>
      </c>
      <c r="G728" s="292" t="s">
        <v>25</v>
      </c>
      <c r="H728" s="292" t="s">
        <v>26</v>
      </c>
      <c r="I728" s="292" t="s">
        <v>25</v>
      </c>
      <c r="J728" s="292" t="s">
        <v>26</v>
      </c>
      <c r="K728" s="292" t="s">
        <v>25</v>
      </c>
      <c r="L728" s="292" t="s">
        <v>26</v>
      </c>
      <c r="M728" s="292" t="s">
        <v>25</v>
      </c>
      <c r="N728" s="292" t="s">
        <v>26</v>
      </c>
      <c r="O728" s="292" t="s">
        <v>25</v>
      </c>
      <c r="P728" s="292" t="s">
        <v>26</v>
      </c>
      <c r="Q728" s="291" t="s">
        <v>25</v>
      </c>
      <c r="R728" s="291" t="s">
        <v>26</v>
      </c>
      <c r="S728" s="291" t="s">
        <v>25</v>
      </c>
      <c r="T728" s="291" t="s">
        <v>26</v>
      </c>
      <c r="U728" s="291" t="s">
        <v>25</v>
      </c>
      <c r="V728" s="291" t="s">
        <v>26</v>
      </c>
      <c r="W728" s="291" t="s">
        <v>25</v>
      </c>
      <c r="X728" s="293" t="s">
        <v>26</v>
      </c>
      <c r="Y728" s="290" t="s">
        <v>27</v>
      </c>
      <c r="Z728" s="290" t="s">
        <v>28</v>
      </c>
      <c r="AA728" s="293" t="s">
        <v>29</v>
      </c>
      <c r="AB728" s="880" t="s">
        <v>30</v>
      </c>
    </row>
    <row r="729" spans="1:28" x14ac:dyDescent="0.25">
      <c r="A729" s="1140"/>
      <c r="B729" s="1142" t="s">
        <v>31</v>
      </c>
      <c r="C729" s="1144" t="s">
        <v>341</v>
      </c>
      <c r="D729" s="1145" t="s">
        <v>33</v>
      </c>
      <c r="E729" s="1146"/>
      <c r="F729" s="1147" t="s">
        <v>34</v>
      </c>
      <c r="G729" s="294" t="s">
        <v>35</v>
      </c>
      <c r="H729" s="294" t="s">
        <v>35</v>
      </c>
      <c r="I729" s="294" t="s">
        <v>35</v>
      </c>
      <c r="J729" s="294" t="s">
        <v>35</v>
      </c>
      <c r="K729" s="294" t="s">
        <v>35</v>
      </c>
      <c r="L729" s="294" t="s">
        <v>35</v>
      </c>
      <c r="M729" s="294" t="s">
        <v>35</v>
      </c>
      <c r="N729" s="294" t="s">
        <v>35</v>
      </c>
      <c r="O729" s="294" t="s">
        <v>35</v>
      </c>
      <c r="P729" s="294" t="s">
        <v>35</v>
      </c>
      <c r="Q729" s="294" t="s">
        <v>35</v>
      </c>
      <c r="R729" s="294" t="s">
        <v>35</v>
      </c>
      <c r="S729" s="294" t="s">
        <v>35</v>
      </c>
      <c r="T729" s="294" t="s">
        <v>35</v>
      </c>
      <c r="U729" s="294" t="s">
        <v>35</v>
      </c>
      <c r="V729" s="294" t="s">
        <v>35</v>
      </c>
      <c r="W729" s="294" t="s">
        <v>35</v>
      </c>
      <c r="X729" s="295" t="s">
        <v>35</v>
      </c>
      <c r="Y729" s="1159" t="s">
        <v>36</v>
      </c>
      <c r="Z729" s="1159" t="s">
        <v>36</v>
      </c>
      <c r="AA729" s="1160"/>
      <c r="AB729" s="941" t="s">
        <v>36</v>
      </c>
    </row>
    <row r="730" spans="1:28" ht="36" x14ac:dyDescent="0.25">
      <c r="A730" s="1141"/>
      <c r="B730" s="1143"/>
      <c r="C730" s="1144"/>
      <c r="D730" s="296" t="s">
        <v>327</v>
      </c>
      <c r="E730" s="297" t="s">
        <v>328</v>
      </c>
      <c r="F730" s="1147"/>
      <c r="G730" s="298" t="s">
        <v>36</v>
      </c>
      <c r="H730" s="298" t="s">
        <v>36</v>
      </c>
      <c r="I730" s="298" t="s">
        <v>36</v>
      </c>
      <c r="J730" s="298" t="s">
        <v>36</v>
      </c>
      <c r="K730" s="298" t="s">
        <v>36</v>
      </c>
      <c r="L730" s="298" t="s">
        <v>36</v>
      </c>
      <c r="M730" s="298" t="s">
        <v>36</v>
      </c>
      <c r="N730" s="298" t="s">
        <v>36</v>
      </c>
      <c r="O730" s="298" t="s">
        <v>36</v>
      </c>
      <c r="P730" s="298" t="s">
        <v>36</v>
      </c>
      <c r="Q730" s="298" t="s">
        <v>36</v>
      </c>
      <c r="R730" s="299" t="s">
        <v>36</v>
      </c>
      <c r="S730" s="299" t="s">
        <v>36</v>
      </c>
      <c r="T730" s="299" t="s">
        <v>36</v>
      </c>
      <c r="U730" s="299" t="s">
        <v>36</v>
      </c>
      <c r="V730" s="299" t="s">
        <v>36</v>
      </c>
      <c r="W730" s="299" t="s">
        <v>36</v>
      </c>
      <c r="X730" s="300" t="s">
        <v>36</v>
      </c>
      <c r="Y730" s="1159"/>
      <c r="Z730" s="1159"/>
      <c r="AA730" s="1160"/>
      <c r="AB730" s="941"/>
    </row>
    <row r="731" spans="1:28" ht="96" x14ac:dyDescent="0.25">
      <c r="A731" s="301"/>
      <c r="B731" s="302" t="s">
        <v>329</v>
      </c>
      <c r="C731" s="303" t="s">
        <v>330</v>
      </c>
      <c r="D731" s="303" t="s">
        <v>331</v>
      </c>
      <c r="E731" s="304" t="s">
        <v>493</v>
      </c>
      <c r="F731" s="305" t="s">
        <v>332</v>
      </c>
      <c r="G731" s="306"/>
      <c r="H731" s="306"/>
      <c r="I731" s="306"/>
      <c r="J731" s="306"/>
      <c r="K731" s="306"/>
      <c r="L731" s="306"/>
      <c r="M731" s="306"/>
      <c r="N731" s="306"/>
      <c r="O731" s="306"/>
      <c r="P731" s="306"/>
      <c r="Q731" s="306"/>
      <c r="R731" s="306"/>
      <c r="S731" s="306"/>
      <c r="T731" s="306"/>
      <c r="U731" s="306"/>
      <c r="V731" s="306"/>
      <c r="W731" s="306"/>
      <c r="X731" s="300"/>
      <c r="Y731" s="307"/>
      <c r="Z731" s="307"/>
      <c r="AA731" s="308"/>
      <c r="AB731" s="881"/>
    </row>
    <row r="732" spans="1:28" ht="25.5" x14ac:dyDescent="0.25">
      <c r="A732" s="309">
        <v>1</v>
      </c>
      <c r="B732" s="310" t="s">
        <v>494</v>
      </c>
      <c r="C732" s="311" t="str">
        <f>IF(AA732&gt;=470000,"LPN",IF(AND(AA732&gt;190000,AA732&lt;470000),"LP",IF(AND(AA732&gt;=56000,AA732&lt;=190000),"3C","2C ")))</f>
        <v>LP</v>
      </c>
      <c r="D732" s="312" t="s">
        <v>495</v>
      </c>
      <c r="E732" s="310" t="s">
        <v>496</v>
      </c>
      <c r="F732" s="310" t="s">
        <v>497</v>
      </c>
      <c r="G732" s="313" t="s">
        <v>44</v>
      </c>
      <c r="H732" s="313" t="s">
        <v>44</v>
      </c>
      <c r="I732" s="313" t="s">
        <v>44</v>
      </c>
      <c r="J732" s="313" t="s">
        <v>44</v>
      </c>
      <c r="K732" s="313">
        <f>SUM(L732-8)</f>
        <v>42060</v>
      </c>
      <c r="L732" s="313">
        <f t="shared" ref="L732:M796" si="46">SUM(M732*1)</f>
        <v>42068</v>
      </c>
      <c r="M732" s="313">
        <f t="shared" si="46"/>
        <v>42068</v>
      </c>
      <c r="N732" s="313">
        <f t="shared" ref="N732:N796" si="47">SUM(O732-1)</f>
        <v>42068</v>
      </c>
      <c r="O732" s="313">
        <f>SUM(U732-3)</f>
        <v>42069</v>
      </c>
      <c r="P732" s="314">
        <f>SUM(U732*1)</f>
        <v>42072</v>
      </c>
      <c r="Q732" s="314" t="s">
        <v>44</v>
      </c>
      <c r="R732" s="314" t="s">
        <v>44</v>
      </c>
      <c r="S732" s="314" t="s">
        <v>44</v>
      </c>
      <c r="T732" s="314" t="s">
        <v>44</v>
      </c>
      <c r="U732" s="314">
        <f>SUM(V732-4)</f>
        <v>42072</v>
      </c>
      <c r="V732" s="314">
        <f>SUM(W732-4)</f>
        <v>42076</v>
      </c>
      <c r="W732" s="314">
        <f>SUM(X732-3)</f>
        <v>42080</v>
      </c>
      <c r="X732" s="315">
        <v>42083</v>
      </c>
      <c r="Y732" s="316"/>
      <c r="Z732" s="316"/>
      <c r="AA732" s="317">
        <v>200000</v>
      </c>
      <c r="AB732" s="882"/>
    </row>
    <row r="733" spans="1:28" x14ac:dyDescent="0.25">
      <c r="A733" s="318"/>
      <c r="B733" s="319" t="s">
        <v>498</v>
      </c>
      <c r="C733" s="320"/>
      <c r="D733" s="321"/>
      <c r="E733" s="322"/>
      <c r="F733" s="323"/>
      <c r="G733" s="324"/>
      <c r="H733" s="324"/>
      <c r="I733" s="324"/>
      <c r="J733" s="324"/>
      <c r="K733" s="324"/>
      <c r="L733" s="324"/>
      <c r="M733" s="324"/>
      <c r="N733" s="324"/>
      <c r="O733" s="324"/>
      <c r="P733" s="324"/>
      <c r="Q733" s="324"/>
      <c r="R733" s="324"/>
      <c r="S733" s="324"/>
      <c r="T733" s="324"/>
      <c r="U733" s="324"/>
      <c r="V733" s="324"/>
      <c r="W733" s="324"/>
      <c r="X733" s="324"/>
      <c r="Y733" s="325"/>
      <c r="Z733" s="325"/>
      <c r="AA733" s="326"/>
      <c r="AB733" s="883"/>
    </row>
    <row r="734" spans="1:28" ht="25.5" x14ac:dyDescent="0.25">
      <c r="A734" s="309">
        <v>2</v>
      </c>
      <c r="B734" s="310" t="s">
        <v>499</v>
      </c>
      <c r="C734" s="311" t="str">
        <f>IF(AA734&gt;=470000,"LPN",IF(AND(AA734&gt;190000,AA734&lt;470000),"LP",IF(AND(AA734&gt;=56000,AA734&lt;=190000),"3C","2C ")))</f>
        <v xml:space="preserve">2C </v>
      </c>
      <c r="D734" s="312" t="s">
        <v>495</v>
      </c>
      <c r="E734" s="327" t="s">
        <v>500</v>
      </c>
      <c r="F734" s="310"/>
      <c r="G734" s="328" t="s">
        <v>44</v>
      </c>
      <c r="H734" s="328" t="s">
        <v>44</v>
      </c>
      <c r="I734" s="328" t="s">
        <v>44</v>
      </c>
      <c r="J734" s="328" t="s">
        <v>44</v>
      </c>
      <c r="K734" s="313"/>
      <c r="L734" s="313"/>
      <c r="M734" s="313"/>
      <c r="N734" s="313"/>
      <c r="O734" s="313"/>
      <c r="P734" s="314"/>
      <c r="Q734" s="314" t="s">
        <v>44</v>
      </c>
      <c r="R734" s="314" t="s">
        <v>44</v>
      </c>
      <c r="S734" s="314" t="s">
        <v>44</v>
      </c>
      <c r="T734" s="314" t="s">
        <v>44</v>
      </c>
      <c r="U734" s="314"/>
      <c r="V734" s="314"/>
      <c r="W734" s="314"/>
      <c r="X734" s="315"/>
      <c r="Y734" s="316"/>
      <c r="Z734" s="316"/>
      <c r="AA734" s="317">
        <v>3000</v>
      </c>
      <c r="AB734" s="882"/>
    </row>
    <row r="735" spans="1:28" x14ac:dyDescent="0.25">
      <c r="A735" s="318"/>
      <c r="B735" s="319" t="s">
        <v>501</v>
      </c>
      <c r="C735" s="320"/>
      <c r="D735" s="321"/>
      <c r="E735" s="322"/>
      <c r="F735" s="323"/>
      <c r="G735" s="329"/>
      <c r="H735" s="329"/>
      <c r="I735" s="329"/>
      <c r="J735" s="329"/>
      <c r="K735" s="324"/>
      <c r="L735" s="324"/>
      <c r="M735" s="324"/>
      <c r="N735" s="324"/>
      <c r="O735" s="324"/>
      <c r="P735" s="324"/>
      <c r="Q735" s="324"/>
      <c r="R735" s="324"/>
      <c r="S735" s="324"/>
      <c r="T735" s="324"/>
      <c r="U735" s="324"/>
      <c r="V735" s="324"/>
      <c r="W735" s="324"/>
      <c r="X735" s="324"/>
      <c r="Y735" s="325"/>
      <c r="Z735" s="325"/>
      <c r="AA735" s="326"/>
      <c r="AB735" s="883"/>
    </row>
    <row r="736" spans="1:28" ht="25.5" x14ac:dyDescent="0.25">
      <c r="A736" s="309">
        <v>3</v>
      </c>
      <c r="B736" s="310" t="s">
        <v>502</v>
      </c>
      <c r="C736" s="311" t="str">
        <f t="shared" ref="C736:C889" si="48">IF(AA736&gt;=470000,"LPN",IF(AND(AA736&gt;190000,AA736&lt;470000),"LP",IF(AND(AA736&gt;=56000,AA736&lt;=190000),"3C","2C ")))</f>
        <v>3C</v>
      </c>
      <c r="D736" s="312" t="s">
        <v>495</v>
      </c>
      <c r="E736" s="327" t="s">
        <v>503</v>
      </c>
      <c r="F736" s="310"/>
      <c r="G736" s="328" t="s">
        <v>44</v>
      </c>
      <c r="H736" s="328" t="s">
        <v>44</v>
      </c>
      <c r="I736" s="328" t="s">
        <v>44</v>
      </c>
      <c r="J736" s="328" t="s">
        <v>44</v>
      </c>
      <c r="K736" s="313">
        <f t="shared" ref="K736:K796" si="49">SUM(L736-8)</f>
        <v>42060</v>
      </c>
      <c r="L736" s="313">
        <f t="shared" si="46"/>
        <v>42068</v>
      </c>
      <c r="M736" s="313">
        <f t="shared" si="46"/>
        <v>42068</v>
      </c>
      <c r="N736" s="313">
        <f t="shared" si="47"/>
        <v>42068</v>
      </c>
      <c r="O736" s="313">
        <f t="shared" ref="O736:O796" si="50">SUM(U736-3)</f>
        <v>42069</v>
      </c>
      <c r="P736" s="314">
        <f t="shared" ref="P736:P796" si="51">SUM(U736*1)</f>
        <v>42072</v>
      </c>
      <c r="Q736" s="314" t="s">
        <v>44</v>
      </c>
      <c r="R736" s="314" t="s">
        <v>44</v>
      </c>
      <c r="S736" s="314" t="s">
        <v>44</v>
      </c>
      <c r="T736" s="314" t="s">
        <v>44</v>
      </c>
      <c r="U736" s="314">
        <f>SUM(V736-4)</f>
        <v>42072</v>
      </c>
      <c r="V736" s="314">
        <f>SUM(W736-4)</f>
        <v>42076</v>
      </c>
      <c r="W736" s="314">
        <f>SUM(X736-3)</f>
        <v>42080</v>
      </c>
      <c r="X736" s="315">
        <v>42083</v>
      </c>
      <c r="Y736" s="316"/>
      <c r="Z736" s="316"/>
      <c r="AA736" s="317">
        <v>120000</v>
      </c>
      <c r="AB736" s="882"/>
    </row>
    <row r="737" spans="1:28" x14ac:dyDescent="0.25">
      <c r="A737" s="330"/>
      <c r="B737" s="331" t="s">
        <v>504</v>
      </c>
      <c r="C737" s="332"/>
      <c r="D737" s="333"/>
      <c r="E737" s="334"/>
      <c r="F737" s="331"/>
      <c r="G737" s="335"/>
      <c r="H737" s="335"/>
      <c r="I737" s="335"/>
      <c r="J737" s="335"/>
      <c r="K737" s="313"/>
      <c r="L737" s="313"/>
      <c r="M737" s="313"/>
      <c r="N737" s="313"/>
      <c r="O737" s="313"/>
      <c r="P737" s="324"/>
      <c r="Q737" s="336"/>
      <c r="R737" s="336"/>
      <c r="S737" s="336"/>
      <c r="T737" s="336"/>
      <c r="U737" s="324"/>
      <c r="V737" s="324"/>
      <c r="W737" s="324"/>
      <c r="X737" s="336"/>
      <c r="Y737" s="337"/>
      <c r="Z737" s="337"/>
      <c r="AA737" s="338"/>
      <c r="AB737" s="884"/>
    </row>
    <row r="738" spans="1:28" ht="25.5" x14ac:dyDescent="0.25">
      <c r="A738" s="309">
        <v>4</v>
      </c>
      <c r="B738" s="310" t="s">
        <v>505</v>
      </c>
      <c r="C738" s="311" t="str">
        <f t="shared" si="48"/>
        <v xml:space="preserve">2C </v>
      </c>
      <c r="D738" s="312" t="s">
        <v>495</v>
      </c>
      <c r="E738" s="327" t="s">
        <v>506</v>
      </c>
      <c r="F738" s="310"/>
      <c r="G738" s="328" t="s">
        <v>44</v>
      </c>
      <c r="H738" s="328" t="s">
        <v>44</v>
      </c>
      <c r="I738" s="328" t="s">
        <v>44</v>
      </c>
      <c r="J738" s="328" t="s">
        <v>44</v>
      </c>
      <c r="K738" s="313">
        <f t="shared" si="49"/>
        <v>42090</v>
      </c>
      <c r="L738" s="313">
        <f t="shared" si="46"/>
        <v>42098</v>
      </c>
      <c r="M738" s="313">
        <f t="shared" si="46"/>
        <v>42098</v>
      </c>
      <c r="N738" s="313">
        <f t="shared" si="47"/>
        <v>42098</v>
      </c>
      <c r="O738" s="313">
        <f t="shared" si="50"/>
        <v>42099</v>
      </c>
      <c r="P738" s="314">
        <f t="shared" si="51"/>
        <v>42102</v>
      </c>
      <c r="Q738" s="314" t="s">
        <v>44</v>
      </c>
      <c r="R738" s="314" t="s">
        <v>44</v>
      </c>
      <c r="S738" s="314" t="s">
        <v>44</v>
      </c>
      <c r="T738" s="314" t="s">
        <v>44</v>
      </c>
      <c r="U738" s="314">
        <f t="shared" ref="U738:V794" si="52">SUM(V738-4)</f>
        <v>42102</v>
      </c>
      <c r="V738" s="314">
        <f t="shared" si="52"/>
        <v>42106</v>
      </c>
      <c r="W738" s="314">
        <f t="shared" ref="W738:W794" si="53">SUM(X738-3)</f>
        <v>42110</v>
      </c>
      <c r="X738" s="315">
        <v>42113</v>
      </c>
      <c r="Y738" s="316"/>
      <c r="Z738" s="316" t="s">
        <v>507</v>
      </c>
      <c r="AA738" s="317">
        <v>3000</v>
      </c>
      <c r="AB738" s="882"/>
    </row>
    <row r="739" spans="1:28" x14ac:dyDescent="0.25">
      <c r="A739" s="330"/>
      <c r="B739" s="339" t="s">
        <v>508</v>
      </c>
      <c r="C739" s="332"/>
      <c r="D739" s="333"/>
      <c r="E739" s="334"/>
      <c r="F739" s="331"/>
      <c r="G739" s="335"/>
      <c r="H739" s="335"/>
      <c r="I739" s="335"/>
      <c r="J739" s="335"/>
      <c r="K739" s="336"/>
      <c r="L739" s="336"/>
      <c r="M739" s="336"/>
      <c r="N739" s="336"/>
      <c r="O739" s="336"/>
      <c r="P739" s="336"/>
      <c r="Q739" s="336"/>
      <c r="R739" s="336"/>
      <c r="S739" s="336"/>
      <c r="T739" s="336"/>
      <c r="U739" s="336"/>
      <c r="V739" s="336"/>
      <c r="W739" s="336"/>
      <c r="X739" s="336"/>
      <c r="Y739" s="337"/>
      <c r="Z739" s="337"/>
      <c r="AA739" s="338"/>
      <c r="AB739" s="884"/>
    </row>
    <row r="740" spans="1:28" ht="25.5" x14ac:dyDescent="0.25">
      <c r="A740" s="309">
        <v>5</v>
      </c>
      <c r="B740" s="310" t="s">
        <v>509</v>
      </c>
      <c r="C740" s="311" t="str">
        <f t="shared" si="48"/>
        <v xml:space="preserve">2C </v>
      </c>
      <c r="D740" s="312" t="s">
        <v>495</v>
      </c>
      <c r="E740" s="327" t="s">
        <v>510</v>
      </c>
      <c r="F740" s="310"/>
      <c r="G740" s="328" t="s">
        <v>44</v>
      </c>
      <c r="H740" s="328" t="s">
        <v>44</v>
      </c>
      <c r="I740" s="328" t="s">
        <v>44</v>
      </c>
      <c r="J740" s="328" t="s">
        <v>44</v>
      </c>
      <c r="K740" s="313">
        <f t="shared" si="49"/>
        <v>42090</v>
      </c>
      <c r="L740" s="313">
        <f t="shared" si="46"/>
        <v>42098</v>
      </c>
      <c r="M740" s="313">
        <f t="shared" si="46"/>
        <v>42098</v>
      </c>
      <c r="N740" s="313">
        <f t="shared" si="47"/>
        <v>42098</v>
      </c>
      <c r="O740" s="313">
        <f t="shared" si="50"/>
        <v>42099</v>
      </c>
      <c r="P740" s="314">
        <f t="shared" si="51"/>
        <v>42102</v>
      </c>
      <c r="Q740" s="314" t="s">
        <v>44</v>
      </c>
      <c r="R740" s="314" t="s">
        <v>44</v>
      </c>
      <c r="S740" s="314" t="s">
        <v>44</v>
      </c>
      <c r="T740" s="314" t="s">
        <v>44</v>
      </c>
      <c r="U740" s="314">
        <f t="shared" si="52"/>
        <v>42102</v>
      </c>
      <c r="V740" s="314">
        <f t="shared" si="52"/>
        <v>42106</v>
      </c>
      <c r="W740" s="314">
        <f t="shared" si="53"/>
        <v>42110</v>
      </c>
      <c r="X740" s="315">
        <v>42113</v>
      </c>
      <c r="Y740" s="316"/>
      <c r="Z740" s="316"/>
      <c r="AA740" s="317">
        <v>5000</v>
      </c>
      <c r="AB740" s="882"/>
    </row>
    <row r="741" spans="1:28" x14ac:dyDescent="0.25">
      <c r="A741" s="330"/>
      <c r="B741" s="339" t="s">
        <v>511</v>
      </c>
      <c r="C741" s="332"/>
      <c r="D741" s="333"/>
      <c r="E741" s="334"/>
      <c r="F741" s="331"/>
      <c r="G741" s="335"/>
      <c r="H741" s="335"/>
      <c r="I741" s="335"/>
      <c r="J741" s="335"/>
      <c r="K741" s="336"/>
      <c r="L741" s="336"/>
      <c r="M741" s="336"/>
      <c r="N741" s="336"/>
      <c r="O741" s="336"/>
      <c r="P741" s="336"/>
      <c r="Q741" s="336"/>
      <c r="R741" s="336"/>
      <c r="S741" s="336"/>
      <c r="T741" s="336"/>
      <c r="U741" s="336"/>
      <c r="V741" s="336"/>
      <c r="W741" s="336"/>
      <c r="X741" s="336"/>
      <c r="Y741" s="337"/>
      <c r="Z741" s="337"/>
      <c r="AA741" s="338"/>
      <c r="AB741" s="884"/>
    </row>
    <row r="742" spans="1:28" ht="25.5" x14ac:dyDescent="0.25">
      <c r="A742" s="309">
        <v>6</v>
      </c>
      <c r="B742" s="310" t="s">
        <v>512</v>
      </c>
      <c r="C742" s="311" t="str">
        <f t="shared" si="48"/>
        <v xml:space="preserve">2C </v>
      </c>
      <c r="D742" s="312" t="s">
        <v>495</v>
      </c>
      <c r="E742" s="327" t="s">
        <v>513</v>
      </c>
      <c r="F742" s="310"/>
      <c r="G742" s="328" t="s">
        <v>44</v>
      </c>
      <c r="H742" s="328" t="s">
        <v>44</v>
      </c>
      <c r="I742" s="328" t="s">
        <v>44</v>
      </c>
      <c r="J742" s="328" t="s">
        <v>44</v>
      </c>
      <c r="K742" s="313">
        <f t="shared" si="49"/>
        <v>42090</v>
      </c>
      <c r="L742" s="313">
        <f t="shared" si="46"/>
        <v>42098</v>
      </c>
      <c r="M742" s="313">
        <f t="shared" si="46"/>
        <v>42098</v>
      </c>
      <c r="N742" s="313">
        <f t="shared" si="47"/>
        <v>42098</v>
      </c>
      <c r="O742" s="313">
        <f t="shared" si="50"/>
        <v>42099</v>
      </c>
      <c r="P742" s="314">
        <f t="shared" si="51"/>
        <v>42102</v>
      </c>
      <c r="Q742" s="314" t="s">
        <v>44</v>
      </c>
      <c r="R742" s="314" t="s">
        <v>44</v>
      </c>
      <c r="S742" s="314" t="s">
        <v>44</v>
      </c>
      <c r="T742" s="314" t="s">
        <v>44</v>
      </c>
      <c r="U742" s="314">
        <f t="shared" si="52"/>
        <v>42102</v>
      </c>
      <c r="V742" s="314">
        <f>SUM(W742-4)</f>
        <v>42106</v>
      </c>
      <c r="W742" s="314">
        <f t="shared" si="53"/>
        <v>42110</v>
      </c>
      <c r="X742" s="315">
        <v>42113</v>
      </c>
      <c r="Y742" s="316"/>
      <c r="Z742" s="316"/>
      <c r="AA742" s="317">
        <v>50000</v>
      </c>
      <c r="AB742" s="882"/>
    </row>
    <row r="743" spans="1:28" x14ac:dyDescent="0.25">
      <c r="A743" s="330"/>
      <c r="B743" s="339" t="s">
        <v>514</v>
      </c>
      <c r="C743" s="332"/>
      <c r="D743" s="333"/>
      <c r="E743" s="334"/>
      <c r="F743" s="331"/>
      <c r="G743" s="335"/>
      <c r="H743" s="335"/>
      <c r="I743" s="335"/>
      <c r="J743" s="335"/>
      <c r="K743" s="336"/>
      <c r="L743" s="336"/>
      <c r="M743" s="336"/>
      <c r="N743" s="336"/>
      <c r="O743" s="336"/>
      <c r="P743" s="336"/>
      <c r="Q743" s="336"/>
      <c r="R743" s="336"/>
      <c r="S743" s="336"/>
      <c r="T743" s="336"/>
      <c r="U743" s="336"/>
      <c r="V743" s="336"/>
      <c r="W743" s="336"/>
      <c r="X743" s="336"/>
      <c r="Y743" s="337"/>
      <c r="Z743" s="337"/>
      <c r="AA743" s="338"/>
      <c r="AB743" s="884"/>
    </row>
    <row r="744" spans="1:28" ht="25.5" x14ac:dyDescent="0.25">
      <c r="A744" s="309">
        <v>7</v>
      </c>
      <c r="B744" s="310" t="s">
        <v>515</v>
      </c>
      <c r="C744" s="311" t="str">
        <f t="shared" si="48"/>
        <v xml:space="preserve">2C </v>
      </c>
      <c r="D744" s="312" t="s">
        <v>495</v>
      </c>
      <c r="E744" s="327" t="s">
        <v>516</v>
      </c>
      <c r="F744" s="310"/>
      <c r="G744" s="328" t="s">
        <v>44</v>
      </c>
      <c r="H744" s="328" t="s">
        <v>44</v>
      </c>
      <c r="I744" s="328" t="s">
        <v>44</v>
      </c>
      <c r="J744" s="328" t="s">
        <v>44</v>
      </c>
      <c r="K744" s="313">
        <f t="shared" si="49"/>
        <v>42090</v>
      </c>
      <c r="L744" s="313">
        <f t="shared" si="46"/>
        <v>42098</v>
      </c>
      <c r="M744" s="313">
        <f t="shared" si="46"/>
        <v>42098</v>
      </c>
      <c r="N744" s="313">
        <f t="shared" si="47"/>
        <v>42098</v>
      </c>
      <c r="O744" s="313">
        <f t="shared" si="50"/>
        <v>42099</v>
      </c>
      <c r="P744" s="314">
        <f t="shared" si="51"/>
        <v>42102</v>
      </c>
      <c r="Q744" s="314" t="s">
        <v>44</v>
      </c>
      <c r="R744" s="314" t="s">
        <v>44</v>
      </c>
      <c r="S744" s="314" t="s">
        <v>44</v>
      </c>
      <c r="T744" s="314" t="s">
        <v>44</v>
      </c>
      <c r="U744" s="314">
        <f t="shared" si="52"/>
        <v>42102</v>
      </c>
      <c r="V744" s="314">
        <f t="shared" si="52"/>
        <v>42106</v>
      </c>
      <c r="W744" s="314">
        <f t="shared" si="53"/>
        <v>42110</v>
      </c>
      <c r="X744" s="315">
        <v>42113</v>
      </c>
      <c r="Y744" s="316"/>
      <c r="Z744" s="316"/>
      <c r="AA744" s="317">
        <v>2000</v>
      </c>
      <c r="AB744" s="882"/>
    </row>
    <row r="745" spans="1:28" x14ac:dyDescent="0.25">
      <c r="A745" s="330"/>
      <c r="B745" s="331" t="s">
        <v>517</v>
      </c>
      <c r="C745" s="332"/>
      <c r="D745" s="333"/>
      <c r="E745" s="334"/>
      <c r="F745" s="331"/>
      <c r="G745" s="335"/>
      <c r="H745" s="335"/>
      <c r="I745" s="335"/>
      <c r="J745" s="335"/>
      <c r="K745" s="336"/>
      <c r="L745" s="336"/>
      <c r="M745" s="336"/>
      <c r="N745" s="336"/>
      <c r="O745" s="336"/>
      <c r="P745" s="336"/>
      <c r="Q745" s="336"/>
      <c r="R745" s="336"/>
      <c r="S745" s="336"/>
      <c r="T745" s="336"/>
      <c r="U745" s="336"/>
      <c r="V745" s="336"/>
      <c r="W745" s="336"/>
      <c r="X745" s="336"/>
      <c r="Y745" s="337"/>
      <c r="Z745" s="337"/>
      <c r="AA745" s="338"/>
      <c r="AB745" s="884"/>
    </row>
    <row r="746" spans="1:28" ht="25.5" x14ac:dyDescent="0.25">
      <c r="A746" s="309">
        <v>8</v>
      </c>
      <c r="B746" s="310" t="s">
        <v>518</v>
      </c>
      <c r="C746" s="311" t="str">
        <f t="shared" si="48"/>
        <v xml:space="preserve">2C </v>
      </c>
      <c r="D746" s="312" t="s">
        <v>495</v>
      </c>
      <c r="E746" s="327" t="s">
        <v>519</v>
      </c>
      <c r="F746" s="310"/>
      <c r="G746" s="328" t="s">
        <v>44</v>
      </c>
      <c r="H746" s="328" t="s">
        <v>44</v>
      </c>
      <c r="I746" s="328" t="s">
        <v>44</v>
      </c>
      <c r="J746" s="328" t="s">
        <v>44</v>
      </c>
      <c r="K746" s="313">
        <f t="shared" si="49"/>
        <v>42090</v>
      </c>
      <c r="L746" s="313">
        <f t="shared" si="46"/>
        <v>42098</v>
      </c>
      <c r="M746" s="313">
        <f t="shared" si="46"/>
        <v>42098</v>
      </c>
      <c r="N746" s="313">
        <f t="shared" si="47"/>
        <v>42098</v>
      </c>
      <c r="O746" s="313">
        <f t="shared" si="50"/>
        <v>42099</v>
      </c>
      <c r="P746" s="314">
        <f t="shared" si="51"/>
        <v>42102</v>
      </c>
      <c r="Q746" s="314" t="s">
        <v>44</v>
      </c>
      <c r="R746" s="314" t="s">
        <v>44</v>
      </c>
      <c r="S746" s="314" t="s">
        <v>44</v>
      </c>
      <c r="T746" s="314" t="s">
        <v>44</v>
      </c>
      <c r="U746" s="314">
        <f t="shared" si="52"/>
        <v>42102</v>
      </c>
      <c r="V746" s="314">
        <f t="shared" si="52"/>
        <v>42106</v>
      </c>
      <c r="W746" s="314">
        <f t="shared" si="53"/>
        <v>42110</v>
      </c>
      <c r="X746" s="315">
        <v>42113</v>
      </c>
      <c r="Y746" s="316"/>
      <c r="Z746" s="316"/>
      <c r="AA746" s="317">
        <v>10000</v>
      </c>
      <c r="AB746" s="882"/>
    </row>
    <row r="747" spans="1:28" x14ac:dyDescent="0.25">
      <c r="A747" s="318"/>
      <c r="B747" s="323" t="s">
        <v>520</v>
      </c>
      <c r="C747" s="320"/>
      <c r="D747" s="321"/>
      <c r="E747" s="322"/>
      <c r="F747" s="323"/>
      <c r="G747" s="329"/>
      <c r="H747" s="329"/>
      <c r="I747" s="329"/>
      <c r="J747" s="329"/>
      <c r="K747" s="324"/>
      <c r="L747" s="324"/>
      <c r="M747" s="324"/>
      <c r="N747" s="324"/>
      <c r="O747" s="324"/>
      <c r="P747" s="324"/>
      <c r="Q747" s="324"/>
      <c r="R747" s="324"/>
      <c r="S747" s="324"/>
      <c r="T747" s="324"/>
      <c r="U747" s="324"/>
      <c r="V747" s="324"/>
      <c r="W747" s="324"/>
      <c r="X747" s="324"/>
      <c r="Y747" s="325"/>
      <c r="Z747" s="325"/>
      <c r="AA747" s="326"/>
      <c r="AB747" s="883"/>
    </row>
    <row r="748" spans="1:28" ht="25.5" x14ac:dyDescent="0.25">
      <c r="A748" s="309">
        <v>9</v>
      </c>
      <c r="B748" s="310" t="s">
        <v>521</v>
      </c>
      <c r="C748" s="311" t="str">
        <f t="shared" si="48"/>
        <v xml:space="preserve">2C </v>
      </c>
      <c r="D748" s="312" t="s">
        <v>495</v>
      </c>
      <c r="E748" s="327" t="s">
        <v>522</v>
      </c>
      <c r="F748" s="310"/>
      <c r="G748" s="328" t="s">
        <v>44</v>
      </c>
      <c r="H748" s="328" t="s">
        <v>44</v>
      </c>
      <c r="I748" s="328" t="s">
        <v>44</v>
      </c>
      <c r="J748" s="328" t="s">
        <v>44</v>
      </c>
      <c r="K748" s="313">
        <f t="shared" si="49"/>
        <v>42090</v>
      </c>
      <c r="L748" s="313">
        <f t="shared" si="46"/>
        <v>42098</v>
      </c>
      <c r="M748" s="313">
        <f t="shared" si="46"/>
        <v>42098</v>
      </c>
      <c r="N748" s="313">
        <f t="shared" si="47"/>
        <v>42098</v>
      </c>
      <c r="O748" s="313">
        <f t="shared" si="50"/>
        <v>42099</v>
      </c>
      <c r="P748" s="314">
        <f t="shared" si="51"/>
        <v>42102</v>
      </c>
      <c r="Q748" s="314" t="s">
        <v>44</v>
      </c>
      <c r="R748" s="314" t="s">
        <v>44</v>
      </c>
      <c r="S748" s="314" t="s">
        <v>44</v>
      </c>
      <c r="T748" s="314" t="s">
        <v>44</v>
      </c>
      <c r="U748" s="314">
        <f t="shared" si="52"/>
        <v>42102</v>
      </c>
      <c r="V748" s="314">
        <f t="shared" si="52"/>
        <v>42106</v>
      </c>
      <c r="W748" s="314">
        <f t="shared" si="53"/>
        <v>42110</v>
      </c>
      <c r="X748" s="315">
        <v>42113</v>
      </c>
      <c r="Y748" s="316"/>
      <c r="Z748" s="316"/>
      <c r="AA748" s="317">
        <v>2000</v>
      </c>
      <c r="AB748" s="882"/>
    </row>
    <row r="749" spans="1:28" x14ac:dyDescent="0.25">
      <c r="A749" s="318"/>
      <c r="B749" s="323" t="s">
        <v>523</v>
      </c>
      <c r="C749" s="320"/>
      <c r="D749" s="321"/>
      <c r="E749" s="322"/>
      <c r="F749" s="323"/>
      <c r="G749" s="329"/>
      <c r="H749" s="329"/>
      <c r="I749" s="329"/>
      <c r="J749" s="329"/>
      <c r="K749" s="324"/>
      <c r="L749" s="324"/>
      <c r="M749" s="324"/>
      <c r="N749" s="324"/>
      <c r="O749" s="324"/>
      <c r="P749" s="324"/>
      <c r="Q749" s="324"/>
      <c r="R749" s="324"/>
      <c r="S749" s="324"/>
      <c r="T749" s="324"/>
      <c r="U749" s="324"/>
      <c r="V749" s="324"/>
      <c r="W749" s="324"/>
      <c r="X749" s="324"/>
      <c r="Y749" s="325"/>
      <c r="Z749" s="325"/>
      <c r="AA749" s="326"/>
      <c r="AB749" s="883"/>
    </row>
    <row r="750" spans="1:28" ht="25.5" x14ac:dyDescent="0.25">
      <c r="A750" s="309">
        <v>10</v>
      </c>
      <c r="B750" s="310" t="s">
        <v>524</v>
      </c>
      <c r="C750" s="311" t="str">
        <f t="shared" si="48"/>
        <v xml:space="preserve">2C </v>
      </c>
      <c r="D750" s="312" t="s">
        <v>495</v>
      </c>
      <c r="E750" s="327" t="s">
        <v>525</v>
      </c>
      <c r="F750" s="310"/>
      <c r="G750" s="328" t="s">
        <v>44</v>
      </c>
      <c r="H750" s="328" t="s">
        <v>44</v>
      </c>
      <c r="I750" s="328" t="s">
        <v>44</v>
      </c>
      <c r="J750" s="328" t="s">
        <v>44</v>
      </c>
      <c r="K750" s="313">
        <f t="shared" si="49"/>
        <v>42090</v>
      </c>
      <c r="L750" s="313">
        <f t="shared" si="46"/>
        <v>42098</v>
      </c>
      <c r="M750" s="313">
        <f t="shared" si="46"/>
        <v>42098</v>
      </c>
      <c r="N750" s="313">
        <f t="shared" si="47"/>
        <v>42098</v>
      </c>
      <c r="O750" s="313">
        <f t="shared" si="50"/>
        <v>42099</v>
      </c>
      <c r="P750" s="314">
        <f t="shared" si="51"/>
        <v>42102</v>
      </c>
      <c r="Q750" s="314" t="s">
        <v>44</v>
      </c>
      <c r="R750" s="314" t="s">
        <v>44</v>
      </c>
      <c r="S750" s="314" t="s">
        <v>44</v>
      </c>
      <c r="T750" s="314" t="s">
        <v>44</v>
      </c>
      <c r="U750" s="314">
        <f t="shared" si="52"/>
        <v>42102</v>
      </c>
      <c r="V750" s="314">
        <f t="shared" si="52"/>
        <v>42106</v>
      </c>
      <c r="W750" s="314">
        <f t="shared" si="53"/>
        <v>42110</v>
      </c>
      <c r="X750" s="315">
        <v>42113</v>
      </c>
      <c r="Y750" s="316"/>
      <c r="Z750" s="316"/>
      <c r="AA750" s="317">
        <v>5000</v>
      </c>
      <c r="AB750" s="882"/>
    </row>
    <row r="751" spans="1:28" x14ac:dyDescent="0.25">
      <c r="A751" s="318"/>
      <c r="B751" s="323" t="s">
        <v>526</v>
      </c>
      <c r="C751" s="320"/>
      <c r="D751" s="321"/>
      <c r="E751" s="322"/>
      <c r="F751" s="323"/>
      <c r="G751" s="329"/>
      <c r="H751" s="329"/>
      <c r="I751" s="329"/>
      <c r="J751" s="329"/>
      <c r="K751" s="324"/>
      <c r="L751" s="324"/>
      <c r="M751" s="324"/>
      <c r="N751" s="324"/>
      <c r="O751" s="324"/>
      <c r="P751" s="324"/>
      <c r="Q751" s="324"/>
      <c r="R751" s="324"/>
      <c r="S751" s="324"/>
      <c r="T751" s="324"/>
      <c r="U751" s="324"/>
      <c r="V751" s="324"/>
      <c r="W751" s="324"/>
      <c r="X751" s="324"/>
      <c r="Y751" s="325"/>
      <c r="Z751" s="325"/>
      <c r="AA751" s="326"/>
      <c r="AB751" s="883"/>
    </row>
    <row r="752" spans="1:28" ht="25.5" x14ac:dyDescent="0.25">
      <c r="A752" s="309">
        <v>11</v>
      </c>
      <c r="B752" s="340" t="s">
        <v>45</v>
      </c>
      <c r="C752" s="311" t="str">
        <f t="shared" si="48"/>
        <v xml:space="preserve">2C </v>
      </c>
      <c r="D752" s="312" t="s">
        <v>495</v>
      </c>
      <c r="E752" s="327" t="s">
        <v>527</v>
      </c>
      <c r="F752" s="310"/>
      <c r="G752" s="328" t="s">
        <v>44</v>
      </c>
      <c r="H752" s="328" t="s">
        <v>44</v>
      </c>
      <c r="I752" s="328" t="s">
        <v>44</v>
      </c>
      <c r="J752" s="328" t="s">
        <v>44</v>
      </c>
      <c r="K752" s="313">
        <f t="shared" si="49"/>
        <v>42090</v>
      </c>
      <c r="L752" s="313">
        <f t="shared" si="46"/>
        <v>42098</v>
      </c>
      <c r="M752" s="313">
        <f t="shared" si="46"/>
        <v>42098</v>
      </c>
      <c r="N752" s="313">
        <f t="shared" si="47"/>
        <v>42098</v>
      </c>
      <c r="O752" s="313">
        <f t="shared" si="50"/>
        <v>42099</v>
      </c>
      <c r="P752" s="314">
        <f t="shared" si="51"/>
        <v>42102</v>
      </c>
      <c r="Q752" s="314" t="s">
        <v>44</v>
      </c>
      <c r="R752" s="314" t="s">
        <v>44</v>
      </c>
      <c r="S752" s="314" t="s">
        <v>44</v>
      </c>
      <c r="T752" s="314" t="s">
        <v>44</v>
      </c>
      <c r="U752" s="314">
        <f t="shared" si="52"/>
        <v>42102</v>
      </c>
      <c r="V752" s="314">
        <f t="shared" si="52"/>
        <v>42106</v>
      </c>
      <c r="W752" s="314">
        <f t="shared" si="53"/>
        <v>42110</v>
      </c>
      <c r="X752" s="315">
        <v>42113</v>
      </c>
      <c r="Y752" s="316"/>
      <c r="Z752" s="316"/>
      <c r="AA752" s="317">
        <v>44000</v>
      </c>
      <c r="AB752" s="882"/>
    </row>
    <row r="753" spans="1:28" x14ac:dyDescent="0.25">
      <c r="A753" s="330"/>
      <c r="B753" s="341" t="s">
        <v>528</v>
      </c>
      <c r="C753" s="332"/>
      <c r="D753" s="333"/>
      <c r="E753" s="334"/>
      <c r="F753" s="331"/>
      <c r="G753" s="335"/>
      <c r="H753" s="335"/>
      <c r="I753" s="335"/>
      <c r="J753" s="335"/>
      <c r="K753" s="336"/>
      <c r="L753" s="336"/>
      <c r="M753" s="336"/>
      <c r="N753" s="336"/>
      <c r="O753" s="336"/>
      <c r="P753" s="336"/>
      <c r="Q753" s="336"/>
      <c r="R753" s="336"/>
      <c r="S753" s="336"/>
      <c r="T753" s="336"/>
      <c r="U753" s="336"/>
      <c r="V753" s="336"/>
      <c r="W753" s="336"/>
      <c r="X753" s="336"/>
      <c r="Y753" s="337"/>
      <c r="Z753" s="337"/>
      <c r="AA753" s="338"/>
      <c r="AB753" s="884"/>
    </row>
    <row r="754" spans="1:28" x14ac:dyDescent="0.25">
      <c r="A754" s="330"/>
      <c r="B754" s="341" t="s">
        <v>529</v>
      </c>
      <c r="C754" s="332"/>
      <c r="D754" s="333"/>
      <c r="E754" s="334"/>
      <c r="F754" s="331"/>
      <c r="G754" s="335"/>
      <c r="H754" s="335"/>
      <c r="I754" s="335"/>
      <c r="J754" s="335"/>
      <c r="K754" s="336"/>
      <c r="L754" s="336"/>
      <c r="M754" s="336"/>
      <c r="N754" s="336"/>
      <c r="O754" s="336"/>
      <c r="P754" s="336"/>
      <c r="Q754" s="336"/>
      <c r="R754" s="336"/>
      <c r="S754" s="336"/>
      <c r="T754" s="336"/>
      <c r="U754" s="336"/>
      <c r="V754" s="336"/>
      <c r="W754" s="336"/>
      <c r="X754" s="336"/>
      <c r="Y754" s="337"/>
      <c r="Z754" s="337"/>
      <c r="AA754" s="338"/>
      <c r="AB754" s="884"/>
    </row>
    <row r="755" spans="1:28" x14ac:dyDescent="0.25">
      <c r="A755" s="330"/>
      <c r="B755" s="341" t="s">
        <v>345</v>
      </c>
      <c r="C755" s="332"/>
      <c r="D755" s="333"/>
      <c r="E755" s="334"/>
      <c r="F755" s="331"/>
      <c r="G755" s="335"/>
      <c r="H755" s="335"/>
      <c r="I755" s="335"/>
      <c r="J755" s="335"/>
      <c r="K755" s="336"/>
      <c r="L755" s="336"/>
      <c r="M755" s="336"/>
      <c r="N755" s="336"/>
      <c r="O755" s="336"/>
      <c r="P755" s="336"/>
      <c r="Q755" s="336"/>
      <c r="R755" s="336"/>
      <c r="S755" s="336"/>
      <c r="T755" s="336"/>
      <c r="U755" s="336"/>
      <c r="V755" s="336"/>
      <c r="W755" s="336"/>
      <c r="X755" s="336"/>
      <c r="Y755" s="337"/>
      <c r="Z755" s="337"/>
      <c r="AA755" s="338"/>
      <c r="AB755" s="884"/>
    </row>
    <row r="756" spans="1:28" x14ac:dyDescent="0.25">
      <c r="A756" s="330"/>
      <c r="B756" s="341" t="s">
        <v>530</v>
      </c>
      <c r="C756" s="332"/>
      <c r="D756" s="333"/>
      <c r="E756" s="334"/>
      <c r="F756" s="331"/>
      <c r="G756" s="335"/>
      <c r="H756" s="335"/>
      <c r="I756" s="335"/>
      <c r="J756" s="335"/>
      <c r="K756" s="336"/>
      <c r="L756" s="336"/>
      <c r="M756" s="336"/>
      <c r="N756" s="336"/>
      <c r="O756" s="336"/>
      <c r="P756" s="336"/>
      <c r="Q756" s="336"/>
      <c r="R756" s="336"/>
      <c r="S756" s="336"/>
      <c r="T756" s="336"/>
      <c r="U756" s="336"/>
      <c r="V756" s="336"/>
      <c r="W756" s="336"/>
      <c r="X756" s="336"/>
      <c r="Y756" s="337"/>
      <c r="Z756" s="337"/>
      <c r="AA756" s="338"/>
      <c r="AB756" s="884"/>
    </row>
    <row r="757" spans="1:28" x14ac:dyDescent="0.25">
      <c r="A757" s="330"/>
      <c r="B757" s="341" t="s">
        <v>531</v>
      </c>
      <c r="C757" s="332"/>
      <c r="D757" s="333"/>
      <c r="E757" s="334"/>
      <c r="F757" s="331"/>
      <c r="G757" s="335"/>
      <c r="H757" s="335"/>
      <c r="I757" s="335"/>
      <c r="J757" s="335"/>
      <c r="K757" s="336"/>
      <c r="L757" s="336"/>
      <c r="M757" s="336"/>
      <c r="N757" s="336"/>
      <c r="O757" s="336"/>
      <c r="P757" s="336"/>
      <c r="Q757" s="336"/>
      <c r="R757" s="336"/>
      <c r="S757" s="336"/>
      <c r="T757" s="336"/>
      <c r="U757" s="336"/>
      <c r="V757" s="336"/>
      <c r="W757" s="336"/>
      <c r="X757" s="336"/>
      <c r="Y757" s="337"/>
      <c r="Z757" s="337"/>
      <c r="AA757" s="338"/>
      <c r="AB757" s="884"/>
    </row>
    <row r="758" spans="1:28" x14ac:dyDescent="0.25">
      <c r="A758" s="330"/>
      <c r="B758" s="341" t="s">
        <v>52</v>
      </c>
      <c r="C758" s="332"/>
      <c r="D758" s="333"/>
      <c r="E758" s="334"/>
      <c r="F758" s="331"/>
      <c r="G758" s="335"/>
      <c r="H758" s="335"/>
      <c r="I758" s="335"/>
      <c r="J758" s="335"/>
      <c r="K758" s="336"/>
      <c r="L758" s="336"/>
      <c r="M758" s="336"/>
      <c r="N758" s="336"/>
      <c r="O758" s="336"/>
      <c r="P758" s="336"/>
      <c r="Q758" s="336"/>
      <c r="R758" s="336"/>
      <c r="S758" s="336"/>
      <c r="T758" s="336"/>
      <c r="U758" s="336"/>
      <c r="V758" s="336"/>
      <c r="W758" s="336"/>
      <c r="X758" s="336"/>
      <c r="Y758" s="337"/>
      <c r="Z758" s="337"/>
      <c r="AA758" s="338"/>
      <c r="AB758" s="884"/>
    </row>
    <row r="759" spans="1:28" x14ac:dyDescent="0.25">
      <c r="A759" s="330"/>
      <c r="B759" s="341" t="s">
        <v>532</v>
      </c>
      <c r="C759" s="332"/>
      <c r="D759" s="333"/>
      <c r="E759" s="334"/>
      <c r="F759" s="331"/>
      <c r="G759" s="335"/>
      <c r="H759" s="335"/>
      <c r="I759" s="335"/>
      <c r="J759" s="335"/>
      <c r="K759" s="336"/>
      <c r="L759" s="336"/>
      <c r="M759" s="336"/>
      <c r="N759" s="336"/>
      <c r="O759" s="336"/>
      <c r="P759" s="336"/>
      <c r="Q759" s="336"/>
      <c r="R759" s="336"/>
      <c r="S759" s="336"/>
      <c r="T759" s="336"/>
      <c r="U759" s="336"/>
      <c r="V759" s="336"/>
      <c r="W759" s="336"/>
      <c r="X759" s="336"/>
      <c r="Y759" s="337"/>
      <c r="Z759" s="337"/>
      <c r="AA759" s="338"/>
      <c r="AB759" s="884"/>
    </row>
    <row r="760" spans="1:28" x14ac:dyDescent="0.25">
      <c r="A760" s="330"/>
      <c r="B760" s="341" t="s">
        <v>533</v>
      </c>
      <c r="C760" s="332"/>
      <c r="D760" s="333"/>
      <c r="E760" s="334"/>
      <c r="F760" s="331"/>
      <c r="G760" s="335"/>
      <c r="H760" s="335"/>
      <c r="I760" s="335"/>
      <c r="J760" s="335"/>
      <c r="K760" s="336"/>
      <c r="L760" s="336"/>
      <c r="M760" s="336"/>
      <c r="N760" s="336"/>
      <c r="O760" s="336"/>
      <c r="P760" s="336"/>
      <c r="Q760" s="336"/>
      <c r="R760" s="336"/>
      <c r="S760" s="336"/>
      <c r="T760" s="336"/>
      <c r="U760" s="336"/>
      <c r="V760" s="336"/>
      <c r="W760" s="336"/>
      <c r="X760" s="336"/>
      <c r="Y760" s="337"/>
      <c r="Z760" s="337"/>
      <c r="AA760" s="338"/>
      <c r="AB760" s="884"/>
    </row>
    <row r="761" spans="1:28" x14ac:dyDescent="0.25">
      <c r="A761" s="330"/>
      <c r="B761" s="341" t="s">
        <v>534</v>
      </c>
      <c r="C761" s="332"/>
      <c r="D761" s="333"/>
      <c r="E761" s="334"/>
      <c r="F761" s="331"/>
      <c r="G761" s="335"/>
      <c r="H761" s="335"/>
      <c r="I761" s="335"/>
      <c r="J761" s="335"/>
      <c r="K761" s="336"/>
      <c r="L761" s="336"/>
      <c r="M761" s="336"/>
      <c r="N761" s="336"/>
      <c r="O761" s="336"/>
      <c r="P761" s="336"/>
      <c r="Q761" s="336"/>
      <c r="R761" s="336"/>
      <c r="S761" s="336"/>
      <c r="T761" s="336"/>
      <c r="U761" s="336"/>
      <c r="V761" s="336"/>
      <c r="W761" s="336"/>
      <c r="X761" s="336"/>
      <c r="Y761" s="337"/>
      <c r="Z761" s="337"/>
      <c r="AA761" s="338"/>
      <c r="AB761" s="884"/>
    </row>
    <row r="762" spans="1:28" x14ac:dyDescent="0.25">
      <c r="A762" s="342">
        <v>12</v>
      </c>
      <c r="B762" s="343" t="s">
        <v>535</v>
      </c>
      <c r="C762" s="344"/>
      <c r="D762" s="345"/>
      <c r="E762" s="346"/>
      <c r="F762" s="347"/>
      <c r="G762" s="335"/>
      <c r="H762" s="335"/>
      <c r="I762" s="335"/>
      <c r="J762" s="335"/>
      <c r="K762" s="336"/>
      <c r="L762" s="336"/>
      <c r="M762" s="336"/>
      <c r="N762" s="336"/>
      <c r="O762" s="313">
        <f t="shared" ref="O762" si="54">SUM(U762-3)</f>
        <v>42109</v>
      </c>
      <c r="P762" s="314">
        <f t="shared" ref="P762" si="55">SUM(U762*1)</f>
        <v>42112</v>
      </c>
      <c r="Q762" s="314" t="s">
        <v>44</v>
      </c>
      <c r="R762" s="314" t="s">
        <v>44</v>
      </c>
      <c r="S762" s="314" t="s">
        <v>44</v>
      </c>
      <c r="T762" s="314" t="s">
        <v>44</v>
      </c>
      <c r="U762" s="314">
        <f t="shared" ref="U762:V762" si="56">SUM(V762-4)</f>
        <v>42112</v>
      </c>
      <c r="V762" s="314">
        <f t="shared" si="56"/>
        <v>42116</v>
      </c>
      <c r="W762" s="314">
        <f t="shared" ref="W762" si="57">SUM(X762-3)</f>
        <v>42120</v>
      </c>
      <c r="X762" s="315">
        <v>42123</v>
      </c>
      <c r="Y762" s="337"/>
      <c r="Z762" s="337"/>
      <c r="AA762" s="348">
        <v>1000</v>
      </c>
      <c r="AB762" s="884"/>
    </row>
    <row r="763" spans="1:28" x14ac:dyDescent="0.25">
      <c r="A763" s="330"/>
      <c r="B763" s="341" t="s">
        <v>536</v>
      </c>
      <c r="C763" s="332"/>
      <c r="D763" s="333"/>
      <c r="E763" s="334"/>
      <c r="F763" s="331"/>
      <c r="G763" s="335"/>
      <c r="H763" s="335"/>
      <c r="I763" s="335"/>
      <c r="J763" s="335"/>
      <c r="K763" s="336"/>
      <c r="L763" s="336"/>
      <c r="M763" s="336"/>
      <c r="N763" s="336"/>
      <c r="O763" s="336"/>
      <c r="P763" s="336"/>
      <c r="Q763" s="336"/>
      <c r="R763" s="336"/>
      <c r="S763" s="336"/>
      <c r="T763" s="336"/>
      <c r="U763" s="336"/>
      <c r="V763" s="336"/>
      <c r="W763" s="336"/>
      <c r="X763" s="336"/>
      <c r="Y763" s="337"/>
      <c r="Z763" s="337"/>
      <c r="AA763" s="338"/>
      <c r="AB763" s="884"/>
    </row>
    <row r="764" spans="1:28" ht="25.5" x14ac:dyDescent="0.25">
      <c r="A764" s="309">
        <v>13</v>
      </c>
      <c r="B764" s="349" t="s">
        <v>333</v>
      </c>
      <c r="C764" s="311" t="str">
        <f>IF(AA764&gt;=470000,"LPN",IF(AND(AA764&gt;190000,AA764&lt;470000),"LP",IF(AND(AA764&gt;=56000,AA764&lt;=190000),"3C","2C ")))</f>
        <v xml:space="preserve">2C </v>
      </c>
      <c r="D764" s="312" t="s">
        <v>495</v>
      </c>
      <c r="E764" s="327" t="s">
        <v>537</v>
      </c>
      <c r="F764" s="310"/>
      <c r="G764" s="328" t="s">
        <v>44</v>
      </c>
      <c r="H764" s="328" t="s">
        <v>44</v>
      </c>
      <c r="I764" s="328" t="s">
        <v>44</v>
      </c>
      <c r="J764" s="328" t="s">
        <v>44</v>
      </c>
      <c r="K764" s="313">
        <f>SUM(L764-8)</f>
        <v>42090</v>
      </c>
      <c r="L764" s="313">
        <f>SUM(M764*1)</f>
        <v>42098</v>
      </c>
      <c r="M764" s="313">
        <f>SUM(N764*1)</f>
        <v>42098</v>
      </c>
      <c r="N764" s="313">
        <f>SUM(O764-1)</f>
        <v>42098</v>
      </c>
      <c r="O764" s="313">
        <f>SUM(U764-3)</f>
        <v>42099</v>
      </c>
      <c r="P764" s="314">
        <f>SUM(U764*1)</f>
        <v>42102</v>
      </c>
      <c r="Q764" s="314" t="s">
        <v>44</v>
      </c>
      <c r="R764" s="314" t="s">
        <v>44</v>
      </c>
      <c r="S764" s="314" t="s">
        <v>44</v>
      </c>
      <c r="T764" s="314" t="s">
        <v>44</v>
      </c>
      <c r="U764" s="314">
        <f>SUM(V764-4)</f>
        <v>42102</v>
      </c>
      <c r="V764" s="314">
        <f>SUM(W764-4)</f>
        <v>42106</v>
      </c>
      <c r="W764" s="314">
        <f>SUM(X764-3)</f>
        <v>42110</v>
      </c>
      <c r="X764" s="315">
        <v>42113</v>
      </c>
      <c r="Y764" s="316"/>
      <c r="Z764" s="316"/>
      <c r="AA764" s="317">
        <v>2000</v>
      </c>
      <c r="AB764" s="882"/>
    </row>
    <row r="765" spans="1:28" x14ac:dyDescent="0.25">
      <c r="A765" s="330"/>
      <c r="B765" s="341" t="s">
        <v>538</v>
      </c>
      <c r="C765" s="332"/>
      <c r="D765" s="333"/>
      <c r="E765" s="334"/>
      <c r="F765" s="331"/>
      <c r="G765" s="335"/>
      <c r="H765" s="335"/>
      <c r="I765" s="335"/>
      <c r="J765" s="335"/>
      <c r="K765" s="336"/>
      <c r="L765" s="336"/>
      <c r="M765" s="336"/>
      <c r="N765" s="336"/>
      <c r="O765" s="336"/>
      <c r="P765" s="336"/>
      <c r="Q765" s="336"/>
      <c r="R765" s="336"/>
      <c r="S765" s="336"/>
      <c r="T765" s="336"/>
      <c r="U765" s="336"/>
      <c r="V765" s="336"/>
      <c r="W765" s="336"/>
      <c r="X765" s="336"/>
      <c r="Y765" s="337"/>
      <c r="Z765" s="337"/>
      <c r="AA765" s="338"/>
      <c r="AB765" s="884"/>
    </row>
    <row r="766" spans="1:28" ht="25.5" x14ac:dyDescent="0.25">
      <c r="A766" s="309">
        <v>14</v>
      </c>
      <c r="B766" s="310" t="s">
        <v>334</v>
      </c>
      <c r="C766" s="311" t="str">
        <f t="shared" ref="C766" si="58">IF(AA766&gt;=470000,"LPN",IF(AND(AA766&gt;190000,AA766&lt;470000),"LP",IF(AND(AA766&gt;=56000,AA766&lt;=190000),"3C","2C ")))</f>
        <v>3C</v>
      </c>
      <c r="D766" s="312" t="s">
        <v>495</v>
      </c>
      <c r="E766" s="327" t="s">
        <v>539</v>
      </c>
      <c r="F766" s="310"/>
      <c r="G766" s="328" t="s">
        <v>44</v>
      </c>
      <c r="H766" s="328" t="s">
        <v>44</v>
      </c>
      <c r="I766" s="328" t="s">
        <v>44</v>
      </c>
      <c r="J766" s="328" t="s">
        <v>44</v>
      </c>
      <c r="K766" s="313">
        <f t="shared" ref="K766" si="59">SUM(L766-8)</f>
        <v>42090</v>
      </c>
      <c r="L766" s="313">
        <f t="shared" ref="L766:M766" si="60">SUM(M766*1)</f>
        <v>42098</v>
      </c>
      <c r="M766" s="313">
        <f t="shared" si="60"/>
        <v>42098</v>
      </c>
      <c r="N766" s="313">
        <f t="shared" ref="N766" si="61">SUM(O766-1)</f>
        <v>42098</v>
      </c>
      <c r="O766" s="313">
        <f t="shared" ref="O766" si="62">SUM(U766-3)</f>
        <v>42099</v>
      </c>
      <c r="P766" s="314">
        <f t="shared" ref="P766" si="63">SUM(U766*1)</f>
        <v>42102</v>
      </c>
      <c r="Q766" s="314" t="s">
        <v>44</v>
      </c>
      <c r="R766" s="314" t="s">
        <v>44</v>
      </c>
      <c r="S766" s="314" t="s">
        <v>44</v>
      </c>
      <c r="T766" s="314" t="s">
        <v>44</v>
      </c>
      <c r="U766" s="314">
        <f t="shared" ref="U766:V766" si="64">SUM(V766-4)</f>
        <v>42102</v>
      </c>
      <c r="V766" s="314">
        <f t="shared" si="64"/>
        <v>42106</v>
      </c>
      <c r="W766" s="314">
        <f t="shared" ref="W766" si="65">SUM(X766-3)</f>
        <v>42110</v>
      </c>
      <c r="X766" s="315">
        <v>42113</v>
      </c>
      <c r="Y766" s="316"/>
      <c r="Z766" s="316"/>
      <c r="AA766" s="317">
        <v>105000</v>
      </c>
      <c r="AB766" s="882"/>
    </row>
    <row r="767" spans="1:28" x14ac:dyDescent="0.25">
      <c r="A767" s="330"/>
      <c r="B767" s="339" t="s">
        <v>540</v>
      </c>
      <c r="C767" s="332"/>
      <c r="D767" s="333"/>
      <c r="E767" s="334"/>
      <c r="F767" s="331"/>
      <c r="G767" s="335"/>
      <c r="H767" s="335"/>
      <c r="I767" s="335"/>
      <c r="J767" s="335"/>
      <c r="K767" s="336"/>
      <c r="L767" s="336"/>
      <c r="M767" s="336"/>
      <c r="N767" s="336"/>
      <c r="O767" s="336"/>
      <c r="P767" s="336"/>
      <c r="Q767" s="336"/>
      <c r="R767" s="336"/>
      <c r="S767" s="336"/>
      <c r="T767" s="336"/>
      <c r="U767" s="336"/>
      <c r="V767" s="336"/>
      <c r="W767" s="336"/>
      <c r="X767" s="336"/>
      <c r="Y767" s="337"/>
      <c r="Z767" s="337"/>
      <c r="AA767" s="338"/>
      <c r="AB767" s="884"/>
    </row>
    <row r="768" spans="1:28" x14ac:dyDescent="0.25">
      <c r="A768" s="330"/>
      <c r="B768" s="339" t="s">
        <v>541</v>
      </c>
      <c r="C768" s="332"/>
      <c r="D768" s="333"/>
      <c r="E768" s="334"/>
      <c r="F768" s="331"/>
      <c r="G768" s="335"/>
      <c r="H768" s="335"/>
      <c r="I768" s="335"/>
      <c r="J768" s="335"/>
      <c r="K768" s="336"/>
      <c r="L768" s="336"/>
      <c r="M768" s="336"/>
      <c r="N768" s="336"/>
      <c r="O768" s="336"/>
      <c r="P768" s="336"/>
      <c r="Q768" s="336"/>
      <c r="R768" s="336"/>
      <c r="S768" s="336"/>
      <c r="T768" s="336"/>
      <c r="U768" s="336"/>
      <c r="V768" s="336"/>
      <c r="W768" s="336"/>
      <c r="X768" s="336"/>
      <c r="Y768" s="337"/>
      <c r="Z768" s="337"/>
      <c r="AA768" s="338"/>
      <c r="AB768" s="884"/>
    </row>
    <row r="769" spans="1:28" x14ac:dyDescent="0.25">
      <c r="A769" s="330"/>
      <c r="B769" s="339" t="s">
        <v>542</v>
      </c>
      <c r="C769" s="332"/>
      <c r="D769" s="333"/>
      <c r="E769" s="334"/>
      <c r="F769" s="331"/>
      <c r="G769" s="335"/>
      <c r="H769" s="335"/>
      <c r="I769" s="335"/>
      <c r="J769" s="335"/>
      <c r="K769" s="336"/>
      <c r="L769" s="336"/>
      <c r="M769" s="336"/>
      <c r="N769" s="336"/>
      <c r="O769" s="336"/>
      <c r="P769" s="336"/>
      <c r="Q769" s="336"/>
      <c r="R769" s="336"/>
      <c r="S769" s="336"/>
      <c r="T769" s="336"/>
      <c r="U769" s="336"/>
      <c r="V769" s="336"/>
      <c r="W769" s="336"/>
      <c r="X769" s="336"/>
      <c r="Y769" s="337"/>
      <c r="Z769" s="337"/>
      <c r="AA769" s="338"/>
      <c r="AB769" s="884"/>
    </row>
    <row r="770" spans="1:28" ht="25.5" x14ac:dyDescent="0.25">
      <c r="A770" s="309">
        <v>15</v>
      </c>
      <c r="B770" s="310" t="s">
        <v>543</v>
      </c>
      <c r="C770" s="311" t="str">
        <f t="shared" si="48"/>
        <v xml:space="preserve">2C </v>
      </c>
      <c r="D770" s="312" t="s">
        <v>495</v>
      </c>
      <c r="E770" s="327" t="s">
        <v>544</v>
      </c>
      <c r="F770" s="310"/>
      <c r="G770" s="328" t="s">
        <v>44</v>
      </c>
      <c r="H770" s="328" t="s">
        <v>44</v>
      </c>
      <c r="I770" s="328" t="s">
        <v>44</v>
      </c>
      <c r="J770" s="328" t="s">
        <v>44</v>
      </c>
      <c r="K770" s="313">
        <f t="shared" si="49"/>
        <v>42090</v>
      </c>
      <c r="L770" s="313">
        <f t="shared" si="46"/>
        <v>42098</v>
      </c>
      <c r="M770" s="313">
        <f t="shared" si="46"/>
        <v>42098</v>
      </c>
      <c r="N770" s="313">
        <f t="shared" si="47"/>
        <v>42098</v>
      </c>
      <c r="O770" s="313">
        <f t="shared" si="50"/>
        <v>42099</v>
      </c>
      <c r="P770" s="314">
        <f t="shared" si="51"/>
        <v>42102</v>
      </c>
      <c r="Q770" s="314" t="s">
        <v>44</v>
      </c>
      <c r="R770" s="314" t="s">
        <v>44</v>
      </c>
      <c r="S770" s="314" t="s">
        <v>44</v>
      </c>
      <c r="T770" s="314" t="s">
        <v>44</v>
      </c>
      <c r="U770" s="314">
        <f t="shared" si="52"/>
        <v>42102</v>
      </c>
      <c r="V770" s="314">
        <f t="shared" si="52"/>
        <v>42106</v>
      </c>
      <c r="W770" s="314">
        <f t="shared" si="53"/>
        <v>42110</v>
      </c>
      <c r="X770" s="315">
        <v>42113</v>
      </c>
      <c r="Y770" s="316"/>
      <c r="Z770" s="316"/>
      <c r="AA770" s="317">
        <v>2000</v>
      </c>
      <c r="AB770" s="882"/>
    </row>
    <row r="771" spans="1:28" x14ac:dyDescent="0.25">
      <c r="A771" s="318"/>
      <c r="B771" s="319" t="s">
        <v>545</v>
      </c>
      <c r="C771" s="320"/>
      <c r="D771" s="321"/>
      <c r="E771" s="322"/>
      <c r="F771" s="323"/>
      <c r="G771" s="329"/>
      <c r="H771" s="329"/>
      <c r="I771" s="329"/>
      <c r="J771" s="329"/>
      <c r="K771" s="324"/>
      <c r="L771" s="324"/>
      <c r="M771" s="324"/>
      <c r="N771" s="324"/>
      <c r="O771" s="324"/>
      <c r="P771" s="324"/>
      <c r="Q771" s="324"/>
      <c r="R771" s="324"/>
      <c r="S771" s="324"/>
      <c r="T771" s="324"/>
      <c r="U771" s="324"/>
      <c r="V771" s="324"/>
      <c r="W771" s="324"/>
      <c r="X771" s="324"/>
      <c r="Y771" s="325"/>
      <c r="Z771" s="325"/>
      <c r="AA771" s="326"/>
      <c r="AB771" s="883"/>
    </row>
    <row r="772" spans="1:28" ht="25.5" x14ac:dyDescent="0.25">
      <c r="A772" s="309">
        <v>16</v>
      </c>
      <c r="B772" s="310" t="s">
        <v>335</v>
      </c>
      <c r="C772" s="311" t="str">
        <f t="shared" si="48"/>
        <v xml:space="preserve">2C </v>
      </c>
      <c r="D772" s="312" t="s">
        <v>495</v>
      </c>
      <c r="E772" s="327" t="s">
        <v>546</v>
      </c>
      <c r="F772" s="310"/>
      <c r="G772" s="328" t="s">
        <v>44</v>
      </c>
      <c r="H772" s="328" t="s">
        <v>44</v>
      </c>
      <c r="I772" s="328" t="s">
        <v>44</v>
      </c>
      <c r="J772" s="328" t="s">
        <v>44</v>
      </c>
      <c r="K772" s="313">
        <f t="shared" si="49"/>
        <v>42090</v>
      </c>
      <c r="L772" s="313">
        <f t="shared" si="46"/>
        <v>42098</v>
      </c>
      <c r="M772" s="313">
        <f t="shared" si="46"/>
        <v>42098</v>
      </c>
      <c r="N772" s="313">
        <f t="shared" si="47"/>
        <v>42098</v>
      </c>
      <c r="O772" s="313">
        <f t="shared" si="50"/>
        <v>42099</v>
      </c>
      <c r="P772" s="314">
        <f t="shared" si="51"/>
        <v>42102</v>
      </c>
      <c r="Q772" s="314" t="s">
        <v>44</v>
      </c>
      <c r="R772" s="314" t="s">
        <v>44</v>
      </c>
      <c r="S772" s="314" t="s">
        <v>44</v>
      </c>
      <c r="T772" s="314">
        <v>286</v>
      </c>
      <c r="U772" s="314">
        <f t="shared" si="52"/>
        <v>42102</v>
      </c>
      <c r="V772" s="314">
        <f t="shared" si="52"/>
        <v>42106</v>
      </c>
      <c r="W772" s="314">
        <f t="shared" si="53"/>
        <v>42110</v>
      </c>
      <c r="X772" s="315">
        <v>42113</v>
      </c>
      <c r="Y772" s="316"/>
      <c r="Z772" s="316"/>
      <c r="AA772" s="317">
        <v>5000</v>
      </c>
      <c r="AB772" s="882"/>
    </row>
    <row r="773" spans="1:28" x14ac:dyDescent="0.25">
      <c r="A773" s="318"/>
      <c r="B773" s="319" t="s">
        <v>547</v>
      </c>
      <c r="C773" s="320"/>
      <c r="D773" s="321"/>
      <c r="E773" s="322"/>
      <c r="F773" s="323"/>
      <c r="G773" s="329"/>
      <c r="H773" s="329"/>
      <c r="I773" s="329"/>
      <c r="J773" s="329"/>
      <c r="K773" s="324"/>
      <c r="L773" s="324"/>
      <c r="M773" s="324"/>
      <c r="N773" s="324"/>
      <c r="O773" s="324"/>
      <c r="P773" s="324"/>
      <c r="Q773" s="324"/>
      <c r="R773" s="324"/>
      <c r="S773" s="324"/>
      <c r="T773" s="324"/>
      <c r="U773" s="324"/>
      <c r="V773" s="324"/>
      <c r="W773" s="324"/>
      <c r="X773" s="324"/>
      <c r="Y773" s="325"/>
      <c r="Z773" s="325"/>
      <c r="AA773" s="326"/>
      <c r="AB773" s="883"/>
    </row>
    <row r="774" spans="1:28" x14ac:dyDescent="0.25">
      <c r="A774" s="318"/>
      <c r="B774" s="319" t="s">
        <v>548</v>
      </c>
      <c r="C774" s="320"/>
      <c r="D774" s="321"/>
      <c r="E774" s="322"/>
      <c r="F774" s="323"/>
      <c r="G774" s="329"/>
      <c r="H774" s="329"/>
      <c r="I774" s="329"/>
      <c r="J774" s="329"/>
      <c r="K774" s="324"/>
      <c r="L774" s="324"/>
      <c r="M774" s="324"/>
      <c r="N774" s="324"/>
      <c r="O774" s="324"/>
      <c r="P774" s="324"/>
      <c r="Q774" s="324"/>
      <c r="R774" s="324"/>
      <c r="S774" s="324"/>
      <c r="T774" s="324"/>
      <c r="U774" s="324"/>
      <c r="V774" s="324"/>
      <c r="W774" s="324"/>
      <c r="X774" s="324"/>
      <c r="Y774" s="325"/>
      <c r="Z774" s="325"/>
      <c r="AA774" s="326"/>
      <c r="AB774" s="883"/>
    </row>
    <row r="775" spans="1:28" x14ac:dyDescent="0.25">
      <c r="A775" s="318"/>
      <c r="B775" s="319" t="s">
        <v>549</v>
      </c>
      <c r="C775" s="320"/>
      <c r="D775" s="321"/>
      <c r="E775" s="322"/>
      <c r="F775" s="323"/>
      <c r="G775" s="329"/>
      <c r="H775" s="329"/>
      <c r="I775" s="329"/>
      <c r="J775" s="329"/>
      <c r="K775" s="324"/>
      <c r="L775" s="324"/>
      <c r="M775" s="324"/>
      <c r="N775" s="324"/>
      <c r="O775" s="324"/>
      <c r="P775" s="324"/>
      <c r="Q775" s="324"/>
      <c r="R775" s="324"/>
      <c r="S775" s="324"/>
      <c r="T775" s="324"/>
      <c r="U775" s="324"/>
      <c r="V775" s="324"/>
      <c r="W775" s="324"/>
      <c r="X775" s="324"/>
      <c r="Y775" s="325"/>
      <c r="Z775" s="325"/>
      <c r="AA775" s="326"/>
      <c r="AB775" s="883"/>
    </row>
    <row r="776" spans="1:28" x14ac:dyDescent="0.25">
      <c r="A776" s="318"/>
      <c r="B776" s="319" t="s">
        <v>550</v>
      </c>
      <c r="C776" s="320"/>
      <c r="D776" s="321"/>
      <c r="E776" s="322"/>
      <c r="F776" s="323"/>
      <c r="G776" s="329"/>
      <c r="H776" s="329"/>
      <c r="I776" s="329"/>
      <c r="J776" s="329"/>
      <c r="K776" s="324"/>
      <c r="L776" s="324"/>
      <c r="M776" s="324"/>
      <c r="N776" s="324"/>
      <c r="O776" s="324"/>
      <c r="P776" s="324"/>
      <c r="Q776" s="324"/>
      <c r="R776" s="324"/>
      <c r="S776" s="324"/>
      <c r="T776" s="324"/>
      <c r="U776" s="324"/>
      <c r="V776" s="324"/>
      <c r="W776" s="324"/>
      <c r="X776" s="324"/>
      <c r="Y776" s="325"/>
      <c r="Z776" s="325"/>
      <c r="AA776" s="326"/>
      <c r="AB776" s="883"/>
    </row>
    <row r="777" spans="1:28" x14ac:dyDescent="0.25">
      <c r="A777" s="318"/>
      <c r="B777" s="319" t="s">
        <v>551</v>
      </c>
      <c r="C777" s="320"/>
      <c r="D777" s="321"/>
      <c r="E777" s="322"/>
      <c r="F777" s="323"/>
      <c r="G777" s="329"/>
      <c r="H777" s="329"/>
      <c r="I777" s="329"/>
      <c r="J777" s="329"/>
      <c r="K777" s="324"/>
      <c r="L777" s="324"/>
      <c r="M777" s="324"/>
      <c r="N777" s="324"/>
      <c r="O777" s="324"/>
      <c r="P777" s="324"/>
      <c r="Q777" s="324"/>
      <c r="R777" s="324"/>
      <c r="S777" s="324"/>
      <c r="T777" s="324"/>
      <c r="U777" s="324"/>
      <c r="V777" s="324"/>
      <c r="W777" s="324"/>
      <c r="X777" s="324"/>
      <c r="Y777" s="325"/>
      <c r="Z777" s="325"/>
      <c r="AA777" s="326"/>
      <c r="AB777" s="883"/>
    </row>
    <row r="778" spans="1:28" x14ac:dyDescent="0.25">
      <c r="A778" s="318"/>
      <c r="B778" s="319" t="s">
        <v>552</v>
      </c>
      <c r="C778" s="320"/>
      <c r="D778" s="321"/>
      <c r="E778" s="322"/>
      <c r="F778" s="323"/>
      <c r="G778" s="329"/>
      <c r="H778" s="329"/>
      <c r="I778" s="329"/>
      <c r="J778" s="329"/>
      <c r="K778" s="324"/>
      <c r="L778" s="324"/>
      <c r="M778" s="324"/>
      <c r="N778" s="324"/>
      <c r="O778" s="324"/>
      <c r="P778" s="324"/>
      <c r="Q778" s="324"/>
      <c r="R778" s="324"/>
      <c r="S778" s="324"/>
      <c r="T778" s="324"/>
      <c r="U778" s="324"/>
      <c r="V778" s="324"/>
      <c r="W778" s="324"/>
      <c r="X778" s="324"/>
      <c r="Y778" s="325"/>
      <c r="Z778" s="325"/>
      <c r="AA778" s="326"/>
      <c r="AB778" s="883"/>
    </row>
    <row r="779" spans="1:28" ht="25.5" x14ac:dyDescent="0.25">
      <c r="A779" s="309">
        <v>17</v>
      </c>
      <c r="B779" s="310" t="s">
        <v>336</v>
      </c>
      <c r="C779" s="311" t="str">
        <f t="shared" si="48"/>
        <v xml:space="preserve">2C </v>
      </c>
      <c r="D779" s="312" t="s">
        <v>495</v>
      </c>
      <c r="E779" s="327" t="s">
        <v>553</v>
      </c>
      <c r="F779" s="310"/>
      <c r="G779" s="328" t="s">
        <v>44</v>
      </c>
      <c r="H779" s="328" t="s">
        <v>44</v>
      </c>
      <c r="I779" s="328" t="s">
        <v>44</v>
      </c>
      <c r="J779" s="328" t="s">
        <v>44</v>
      </c>
      <c r="K779" s="313">
        <f t="shared" si="49"/>
        <v>42090</v>
      </c>
      <c r="L779" s="313">
        <f t="shared" si="46"/>
        <v>42098</v>
      </c>
      <c r="M779" s="313">
        <f t="shared" si="46"/>
        <v>42098</v>
      </c>
      <c r="N779" s="313">
        <f t="shared" si="47"/>
        <v>42098</v>
      </c>
      <c r="O779" s="313">
        <f t="shared" si="50"/>
        <v>42099</v>
      </c>
      <c r="P779" s="314">
        <f t="shared" si="51"/>
        <v>42102</v>
      </c>
      <c r="Q779" s="314" t="s">
        <v>44</v>
      </c>
      <c r="R779" s="314" t="s">
        <v>44</v>
      </c>
      <c r="S779" s="314" t="s">
        <v>44</v>
      </c>
      <c r="T779" s="314" t="s">
        <v>44</v>
      </c>
      <c r="U779" s="314">
        <f t="shared" si="52"/>
        <v>42102</v>
      </c>
      <c r="V779" s="314">
        <f t="shared" si="52"/>
        <v>42106</v>
      </c>
      <c r="W779" s="314">
        <f t="shared" si="53"/>
        <v>42110</v>
      </c>
      <c r="X779" s="315">
        <v>42113</v>
      </c>
      <c r="Y779" s="316"/>
      <c r="Z779" s="316"/>
      <c r="AA779" s="317">
        <v>15000</v>
      </c>
      <c r="AB779" s="882"/>
    </row>
    <row r="780" spans="1:28" x14ac:dyDescent="0.25">
      <c r="A780" s="318"/>
      <c r="B780" s="319" t="s">
        <v>554</v>
      </c>
      <c r="C780" s="320"/>
      <c r="D780" s="321"/>
      <c r="E780" s="322"/>
      <c r="F780" s="323"/>
      <c r="G780" s="329"/>
      <c r="H780" s="329"/>
      <c r="I780" s="329"/>
      <c r="J780" s="329"/>
      <c r="K780" s="324"/>
      <c r="L780" s="324"/>
      <c r="M780" s="324"/>
      <c r="N780" s="324"/>
      <c r="O780" s="324"/>
      <c r="P780" s="324"/>
      <c r="Q780" s="324"/>
      <c r="R780" s="324"/>
      <c r="S780" s="324"/>
      <c r="T780" s="324"/>
      <c r="U780" s="324"/>
      <c r="V780" s="324"/>
      <c r="W780" s="324"/>
      <c r="X780" s="324"/>
      <c r="Y780" s="325"/>
      <c r="Z780" s="325"/>
      <c r="AA780" s="326"/>
      <c r="AB780" s="883"/>
    </row>
    <row r="781" spans="1:28" x14ac:dyDescent="0.25">
      <c r="A781" s="318"/>
      <c r="B781" s="319" t="s">
        <v>555</v>
      </c>
      <c r="C781" s="320"/>
      <c r="D781" s="321"/>
      <c r="E781" s="322"/>
      <c r="F781" s="323"/>
      <c r="G781" s="329"/>
      <c r="H781" s="329"/>
      <c r="I781" s="329"/>
      <c r="J781" s="329"/>
      <c r="K781" s="324"/>
      <c r="L781" s="324"/>
      <c r="M781" s="324"/>
      <c r="N781" s="324"/>
      <c r="O781" s="324"/>
      <c r="P781" s="324"/>
      <c r="Q781" s="324"/>
      <c r="R781" s="324"/>
      <c r="S781" s="324"/>
      <c r="T781" s="324"/>
      <c r="U781" s="324"/>
      <c r="V781" s="324"/>
      <c r="W781" s="324"/>
      <c r="X781" s="324"/>
      <c r="Y781" s="325"/>
      <c r="Z781" s="325"/>
      <c r="AA781" s="326"/>
      <c r="AB781" s="883"/>
    </row>
    <row r="782" spans="1:28" x14ac:dyDescent="0.25">
      <c r="A782" s="318"/>
      <c r="B782" s="319" t="s">
        <v>556</v>
      </c>
      <c r="C782" s="320"/>
      <c r="D782" s="321"/>
      <c r="E782" s="322"/>
      <c r="F782" s="323"/>
      <c r="G782" s="329"/>
      <c r="H782" s="329"/>
      <c r="I782" s="329"/>
      <c r="J782" s="329"/>
      <c r="K782" s="324"/>
      <c r="L782" s="324"/>
      <c r="M782" s="324"/>
      <c r="N782" s="324"/>
      <c r="O782" s="324"/>
      <c r="P782" s="324"/>
      <c r="Q782" s="324"/>
      <c r="R782" s="324"/>
      <c r="S782" s="324"/>
      <c r="T782" s="324"/>
      <c r="U782" s="324"/>
      <c r="V782" s="324"/>
      <c r="W782" s="324"/>
      <c r="X782" s="324"/>
      <c r="Y782" s="325"/>
      <c r="Z782" s="325"/>
      <c r="AA782" s="326"/>
      <c r="AB782" s="883"/>
    </row>
    <row r="783" spans="1:28" x14ac:dyDescent="0.25">
      <c r="A783" s="318"/>
      <c r="B783" s="319" t="s">
        <v>557</v>
      </c>
      <c r="C783" s="320"/>
      <c r="D783" s="321"/>
      <c r="E783" s="322"/>
      <c r="F783" s="323"/>
      <c r="G783" s="329"/>
      <c r="H783" s="329"/>
      <c r="I783" s="329"/>
      <c r="J783" s="329"/>
      <c r="K783" s="324"/>
      <c r="L783" s="324"/>
      <c r="M783" s="324"/>
      <c r="N783" s="324"/>
      <c r="O783" s="324"/>
      <c r="P783" s="324"/>
      <c r="Q783" s="324"/>
      <c r="R783" s="324"/>
      <c r="S783" s="324"/>
      <c r="T783" s="324"/>
      <c r="U783" s="324"/>
      <c r="V783" s="324"/>
      <c r="W783" s="324"/>
      <c r="X783" s="324"/>
      <c r="Y783" s="325"/>
      <c r="Z783" s="325"/>
      <c r="AA783" s="326"/>
      <c r="AB783" s="883"/>
    </row>
    <row r="784" spans="1:28" x14ac:dyDescent="0.25">
      <c r="A784" s="318"/>
      <c r="B784" s="319" t="s">
        <v>558</v>
      </c>
      <c r="C784" s="320"/>
      <c r="D784" s="321"/>
      <c r="E784" s="322"/>
      <c r="F784" s="323"/>
      <c r="G784" s="329"/>
      <c r="H784" s="329"/>
      <c r="I784" s="329"/>
      <c r="J784" s="329"/>
      <c r="K784" s="324"/>
      <c r="L784" s="324"/>
      <c r="M784" s="324"/>
      <c r="N784" s="324"/>
      <c r="O784" s="324"/>
      <c r="P784" s="324"/>
      <c r="Q784" s="324"/>
      <c r="R784" s="324"/>
      <c r="S784" s="324"/>
      <c r="T784" s="324"/>
      <c r="U784" s="324"/>
      <c r="V784" s="324"/>
      <c r="W784" s="324"/>
      <c r="X784" s="324"/>
      <c r="Y784" s="325"/>
      <c r="Z784" s="325"/>
      <c r="AA784" s="326"/>
      <c r="AB784" s="883"/>
    </row>
    <row r="785" spans="1:28" x14ac:dyDescent="0.25">
      <c r="A785" s="318"/>
      <c r="B785" s="319" t="s">
        <v>559</v>
      </c>
      <c r="C785" s="320"/>
      <c r="D785" s="321"/>
      <c r="E785" s="322"/>
      <c r="F785" s="323"/>
      <c r="G785" s="329"/>
      <c r="H785" s="329"/>
      <c r="I785" s="329"/>
      <c r="J785" s="329"/>
      <c r="K785" s="324"/>
      <c r="L785" s="324"/>
      <c r="M785" s="324"/>
      <c r="N785" s="324"/>
      <c r="O785" s="324"/>
      <c r="P785" s="324"/>
      <c r="Q785" s="324"/>
      <c r="R785" s="324"/>
      <c r="S785" s="324"/>
      <c r="T785" s="324"/>
      <c r="U785" s="324"/>
      <c r="V785" s="324"/>
      <c r="W785" s="324"/>
      <c r="X785" s="324"/>
      <c r="Y785" s="325"/>
      <c r="Z785" s="325"/>
      <c r="AA785" s="326"/>
      <c r="AB785" s="883"/>
    </row>
    <row r="786" spans="1:28" x14ac:dyDescent="0.25">
      <c r="A786" s="318"/>
      <c r="B786" s="319" t="s">
        <v>560</v>
      </c>
      <c r="C786" s="320"/>
      <c r="D786" s="321"/>
      <c r="E786" s="322"/>
      <c r="F786" s="323"/>
      <c r="G786" s="329"/>
      <c r="H786" s="329"/>
      <c r="I786" s="329"/>
      <c r="J786" s="329"/>
      <c r="K786" s="324"/>
      <c r="L786" s="324"/>
      <c r="M786" s="324"/>
      <c r="N786" s="324"/>
      <c r="O786" s="324"/>
      <c r="P786" s="324"/>
      <c r="Q786" s="324"/>
      <c r="R786" s="324"/>
      <c r="S786" s="324"/>
      <c r="T786" s="324"/>
      <c r="U786" s="324"/>
      <c r="V786" s="324"/>
      <c r="W786" s="324"/>
      <c r="X786" s="324"/>
      <c r="Y786" s="325"/>
      <c r="Z786" s="325"/>
      <c r="AA786" s="326"/>
      <c r="AB786" s="883"/>
    </row>
    <row r="787" spans="1:28" x14ac:dyDescent="0.25">
      <c r="A787" s="318"/>
      <c r="B787" s="319" t="s">
        <v>561</v>
      </c>
      <c r="C787" s="320"/>
      <c r="D787" s="321"/>
      <c r="E787" s="322"/>
      <c r="F787" s="323"/>
      <c r="G787" s="329"/>
      <c r="H787" s="329"/>
      <c r="I787" s="329"/>
      <c r="J787" s="329"/>
      <c r="K787" s="324"/>
      <c r="L787" s="324"/>
      <c r="M787" s="324"/>
      <c r="N787" s="324"/>
      <c r="O787" s="324"/>
      <c r="P787" s="324"/>
      <c r="Q787" s="324"/>
      <c r="R787" s="324"/>
      <c r="S787" s="324"/>
      <c r="T787" s="324"/>
      <c r="U787" s="324"/>
      <c r="V787" s="324"/>
      <c r="W787" s="324"/>
      <c r="X787" s="324"/>
      <c r="Y787" s="325"/>
      <c r="Z787" s="325"/>
      <c r="AA787" s="326"/>
      <c r="AB787" s="883"/>
    </row>
    <row r="788" spans="1:28" x14ac:dyDescent="0.25">
      <c r="A788" s="318"/>
      <c r="B788" s="319" t="s">
        <v>562</v>
      </c>
      <c r="C788" s="320"/>
      <c r="D788" s="321"/>
      <c r="E788" s="322"/>
      <c r="F788" s="323"/>
      <c r="G788" s="329"/>
      <c r="H788" s="329"/>
      <c r="I788" s="329"/>
      <c r="J788" s="329"/>
      <c r="K788" s="324"/>
      <c r="L788" s="324"/>
      <c r="M788" s="324"/>
      <c r="N788" s="324"/>
      <c r="O788" s="324"/>
      <c r="P788" s="324"/>
      <c r="Q788" s="324"/>
      <c r="R788" s="324"/>
      <c r="S788" s="324"/>
      <c r="T788" s="324"/>
      <c r="U788" s="324"/>
      <c r="V788" s="324"/>
      <c r="W788" s="324"/>
      <c r="X788" s="324"/>
      <c r="Y788" s="325"/>
      <c r="Z788" s="325"/>
      <c r="AA788" s="326"/>
      <c r="AB788" s="883"/>
    </row>
    <row r="789" spans="1:28" x14ac:dyDescent="0.25">
      <c r="A789" s="318"/>
      <c r="B789" s="319" t="s">
        <v>563</v>
      </c>
      <c r="C789" s="320"/>
      <c r="D789" s="321"/>
      <c r="E789" s="322"/>
      <c r="F789" s="323"/>
      <c r="G789" s="329"/>
      <c r="H789" s="329"/>
      <c r="I789" s="329"/>
      <c r="J789" s="329"/>
      <c r="K789" s="324"/>
      <c r="L789" s="324"/>
      <c r="M789" s="324"/>
      <c r="N789" s="324"/>
      <c r="O789" s="324"/>
      <c r="P789" s="324"/>
      <c r="Q789" s="324"/>
      <c r="R789" s="324"/>
      <c r="S789" s="324"/>
      <c r="T789" s="324"/>
      <c r="U789" s="324"/>
      <c r="V789" s="324"/>
      <c r="W789" s="324"/>
      <c r="X789" s="324"/>
      <c r="Y789" s="325"/>
      <c r="Z789" s="325"/>
      <c r="AA789" s="326"/>
      <c r="AB789" s="883"/>
    </row>
    <row r="790" spans="1:28" x14ac:dyDescent="0.25">
      <c r="A790" s="318"/>
      <c r="B790" s="319" t="s">
        <v>564</v>
      </c>
      <c r="C790" s="320"/>
      <c r="D790" s="321"/>
      <c r="E790" s="322"/>
      <c r="F790" s="323"/>
      <c r="G790" s="329"/>
      <c r="H790" s="329"/>
      <c r="I790" s="329"/>
      <c r="J790" s="329"/>
      <c r="K790" s="324"/>
      <c r="L790" s="324"/>
      <c r="M790" s="324"/>
      <c r="N790" s="324"/>
      <c r="O790" s="324"/>
      <c r="P790" s="324"/>
      <c r="Q790" s="324"/>
      <c r="R790" s="324"/>
      <c r="S790" s="324"/>
      <c r="T790" s="324"/>
      <c r="U790" s="324"/>
      <c r="V790" s="324"/>
      <c r="W790" s="324"/>
      <c r="X790" s="324"/>
      <c r="Y790" s="325"/>
      <c r="Z790" s="325"/>
      <c r="AA790" s="326"/>
      <c r="AB790" s="883"/>
    </row>
    <row r="791" spans="1:28" x14ac:dyDescent="0.25">
      <c r="A791" s="318"/>
      <c r="B791" s="319" t="s">
        <v>565</v>
      </c>
      <c r="C791" s="320"/>
      <c r="D791" s="321"/>
      <c r="E791" s="322"/>
      <c r="F791" s="323"/>
      <c r="G791" s="329"/>
      <c r="H791" s="329"/>
      <c r="I791" s="329"/>
      <c r="J791" s="329"/>
      <c r="K791" s="324"/>
      <c r="L791" s="324"/>
      <c r="M791" s="324"/>
      <c r="N791" s="324"/>
      <c r="O791" s="324"/>
      <c r="P791" s="324"/>
      <c r="Q791" s="324"/>
      <c r="R791" s="324"/>
      <c r="S791" s="324"/>
      <c r="T791" s="324"/>
      <c r="U791" s="324"/>
      <c r="V791" s="324"/>
      <c r="W791" s="324"/>
      <c r="X791" s="324"/>
      <c r="Y791" s="325"/>
      <c r="Z791" s="325"/>
      <c r="AA791" s="326"/>
      <c r="AB791" s="883"/>
    </row>
    <row r="792" spans="1:28" ht="25.5" x14ac:dyDescent="0.25">
      <c r="A792" s="309">
        <v>18</v>
      </c>
      <c r="B792" s="310" t="s">
        <v>566</v>
      </c>
      <c r="C792" s="311" t="str">
        <f t="shared" si="48"/>
        <v xml:space="preserve">2C </v>
      </c>
      <c r="D792" s="312" t="s">
        <v>495</v>
      </c>
      <c r="E792" s="327" t="s">
        <v>567</v>
      </c>
      <c r="F792" s="310"/>
      <c r="G792" s="328" t="s">
        <v>44</v>
      </c>
      <c r="H792" s="328" t="s">
        <v>44</v>
      </c>
      <c r="I792" s="328" t="s">
        <v>44</v>
      </c>
      <c r="J792" s="328" t="s">
        <v>44</v>
      </c>
      <c r="K792" s="313">
        <f t="shared" si="49"/>
        <v>42090</v>
      </c>
      <c r="L792" s="313">
        <f t="shared" si="46"/>
        <v>42098</v>
      </c>
      <c r="M792" s="313">
        <f t="shared" si="46"/>
        <v>42098</v>
      </c>
      <c r="N792" s="313">
        <f t="shared" si="47"/>
        <v>42098</v>
      </c>
      <c r="O792" s="313">
        <f t="shared" si="50"/>
        <v>42099</v>
      </c>
      <c r="P792" s="314">
        <f t="shared" si="51"/>
        <v>42102</v>
      </c>
      <c r="Q792" s="314" t="s">
        <v>44</v>
      </c>
      <c r="R792" s="314" t="s">
        <v>44</v>
      </c>
      <c r="S792" s="314" t="s">
        <v>44</v>
      </c>
      <c r="T792" s="314" t="s">
        <v>44</v>
      </c>
      <c r="U792" s="314">
        <f t="shared" si="52"/>
        <v>42102</v>
      </c>
      <c r="V792" s="314">
        <f t="shared" si="52"/>
        <v>42106</v>
      </c>
      <c r="W792" s="314">
        <f t="shared" si="53"/>
        <v>42110</v>
      </c>
      <c r="X792" s="315">
        <v>42113</v>
      </c>
      <c r="Y792" s="316"/>
      <c r="Z792" s="316"/>
      <c r="AA792" s="317">
        <v>2000</v>
      </c>
      <c r="AB792" s="882"/>
    </row>
    <row r="793" spans="1:28" x14ac:dyDescent="0.25">
      <c r="A793" s="318"/>
      <c r="B793" s="319" t="s">
        <v>568</v>
      </c>
      <c r="C793" s="320"/>
      <c r="D793" s="321"/>
      <c r="E793" s="322"/>
      <c r="F793" s="323"/>
      <c r="G793" s="329"/>
      <c r="H793" s="329"/>
      <c r="I793" s="329"/>
      <c r="J793" s="329"/>
      <c r="K793" s="324"/>
      <c r="L793" s="324"/>
      <c r="M793" s="324"/>
      <c r="N793" s="324"/>
      <c r="O793" s="324"/>
      <c r="P793" s="324"/>
      <c r="Q793" s="324"/>
      <c r="R793" s="324"/>
      <c r="S793" s="324"/>
      <c r="T793" s="324"/>
      <c r="U793" s="324"/>
      <c r="V793" s="324"/>
      <c r="W793" s="324"/>
      <c r="X793" s="324"/>
      <c r="Y793" s="325"/>
      <c r="Z793" s="325"/>
      <c r="AA793" s="326"/>
      <c r="AB793" s="883"/>
    </row>
    <row r="794" spans="1:28" ht="25.5" x14ac:dyDescent="0.25">
      <c r="A794" s="309">
        <v>19</v>
      </c>
      <c r="B794" s="310" t="s">
        <v>569</v>
      </c>
      <c r="C794" s="311" t="str">
        <f t="shared" si="48"/>
        <v xml:space="preserve">2C </v>
      </c>
      <c r="D794" s="312" t="s">
        <v>495</v>
      </c>
      <c r="E794" s="327" t="s">
        <v>570</v>
      </c>
      <c r="F794" s="310"/>
      <c r="G794" s="313"/>
      <c r="H794" s="313"/>
      <c r="I794" s="313"/>
      <c r="J794" s="313"/>
      <c r="K794" s="313">
        <f t="shared" si="49"/>
        <v>42090</v>
      </c>
      <c r="L794" s="313">
        <f t="shared" si="46"/>
        <v>42098</v>
      </c>
      <c r="M794" s="313">
        <f t="shared" si="46"/>
        <v>42098</v>
      </c>
      <c r="N794" s="313">
        <f t="shared" si="47"/>
        <v>42098</v>
      </c>
      <c r="O794" s="313">
        <f t="shared" si="50"/>
        <v>42099</v>
      </c>
      <c r="P794" s="314"/>
      <c r="Q794" s="314" t="s">
        <v>44</v>
      </c>
      <c r="R794" s="314" t="s">
        <v>44</v>
      </c>
      <c r="S794" s="314" t="s">
        <v>44</v>
      </c>
      <c r="T794" s="314" t="s">
        <v>44</v>
      </c>
      <c r="U794" s="314">
        <f t="shared" si="52"/>
        <v>42102</v>
      </c>
      <c r="V794" s="314">
        <f t="shared" si="52"/>
        <v>42106</v>
      </c>
      <c r="W794" s="314">
        <f t="shared" si="53"/>
        <v>42110</v>
      </c>
      <c r="X794" s="315">
        <v>42113</v>
      </c>
      <c r="Y794" s="316"/>
      <c r="Z794" s="316"/>
      <c r="AA794" s="317">
        <v>2000</v>
      </c>
      <c r="AB794" s="882"/>
    </row>
    <row r="795" spans="1:28" x14ac:dyDescent="0.25">
      <c r="A795" s="318"/>
      <c r="B795" s="319" t="s">
        <v>571</v>
      </c>
      <c r="C795" s="320"/>
      <c r="D795" s="321"/>
      <c r="E795" s="322"/>
      <c r="F795" s="323"/>
      <c r="G795" s="324"/>
      <c r="H795" s="324"/>
      <c r="I795" s="324"/>
      <c r="J795" s="324"/>
      <c r="K795" s="324"/>
      <c r="L795" s="324"/>
      <c r="M795" s="324"/>
      <c r="N795" s="324"/>
      <c r="O795" s="324"/>
      <c r="P795" s="324"/>
      <c r="Q795" s="324"/>
      <c r="R795" s="324"/>
      <c r="S795" s="324"/>
      <c r="T795" s="324"/>
      <c r="U795" s="324"/>
      <c r="V795" s="324"/>
      <c r="W795" s="324"/>
      <c r="X795" s="324"/>
      <c r="Y795" s="325"/>
      <c r="Z795" s="325"/>
      <c r="AA795" s="326"/>
      <c r="AB795" s="883"/>
    </row>
    <row r="796" spans="1:28" ht="25.5" x14ac:dyDescent="0.25">
      <c r="A796" s="350">
        <v>20</v>
      </c>
      <c r="B796" s="340" t="s">
        <v>572</v>
      </c>
      <c r="C796" s="311" t="str">
        <f t="shared" si="48"/>
        <v xml:space="preserve">2C </v>
      </c>
      <c r="D796" s="312" t="s">
        <v>495</v>
      </c>
      <c r="E796" s="351" t="s">
        <v>573</v>
      </c>
      <c r="F796" s="310" t="s">
        <v>574</v>
      </c>
      <c r="G796" s="328" t="s">
        <v>44</v>
      </c>
      <c r="H796" s="328" t="s">
        <v>44</v>
      </c>
      <c r="I796" s="328" t="s">
        <v>44</v>
      </c>
      <c r="J796" s="328" t="s">
        <v>44</v>
      </c>
      <c r="K796" s="313">
        <f t="shared" si="49"/>
        <v>42070</v>
      </c>
      <c r="L796" s="313">
        <f t="shared" si="46"/>
        <v>42078</v>
      </c>
      <c r="M796" s="313">
        <f t="shared" si="46"/>
        <v>42078</v>
      </c>
      <c r="N796" s="313">
        <f t="shared" si="47"/>
        <v>42078</v>
      </c>
      <c r="O796" s="313">
        <f t="shared" si="50"/>
        <v>42079</v>
      </c>
      <c r="P796" s="314">
        <f t="shared" si="51"/>
        <v>42082</v>
      </c>
      <c r="Q796" s="328" t="s">
        <v>44</v>
      </c>
      <c r="R796" s="328" t="s">
        <v>44</v>
      </c>
      <c r="S796" s="328" t="s">
        <v>44</v>
      </c>
      <c r="T796" s="328" t="s">
        <v>44</v>
      </c>
      <c r="U796" s="314">
        <f>SUM(V796-4)</f>
        <v>42082</v>
      </c>
      <c r="V796" s="314">
        <f>SUM(W796-4)</f>
        <v>42086</v>
      </c>
      <c r="W796" s="314">
        <f>SUM(X796-3)</f>
        <v>42090</v>
      </c>
      <c r="X796" s="352">
        <v>42093</v>
      </c>
      <c r="Y796" s="353"/>
      <c r="Z796" s="353"/>
      <c r="AA796" s="354">
        <v>25000</v>
      </c>
      <c r="AB796" s="885"/>
    </row>
    <row r="797" spans="1:28" x14ac:dyDescent="0.25">
      <c r="A797" s="318"/>
      <c r="B797" s="355" t="s">
        <v>575</v>
      </c>
      <c r="C797" s="320"/>
      <c r="D797" s="321"/>
      <c r="E797" s="356"/>
      <c r="F797" s="323"/>
      <c r="G797" s="329"/>
      <c r="H797" s="329"/>
      <c r="I797" s="329"/>
      <c r="J797" s="329"/>
      <c r="K797" s="324"/>
      <c r="L797" s="324"/>
      <c r="M797" s="324"/>
      <c r="N797" s="324"/>
      <c r="O797" s="336"/>
      <c r="P797" s="336"/>
      <c r="Q797" s="335"/>
      <c r="R797" s="335"/>
      <c r="S797" s="335"/>
      <c r="T797" s="335"/>
      <c r="U797" s="336"/>
      <c r="V797" s="336"/>
      <c r="W797" s="336"/>
      <c r="X797" s="335"/>
      <c r="Y797" s="357"/>
      <c r="Z797" s="357"/>
      <c r="AA797" s="358"/>
      <c r="AB797" s="886"/>
    </row>
    <row r="798" spans="1:28" x14ac:dyDescent="0.25">
      <c r="A798" s="342">
        <v>21</v>
      </c>
      <c r="B798" s="359" t="s">
        <v>576</v>
      </c>
      <c r="C798" s="344" t="s">
        <v>93</v>
      </c>
      <c r="D798" s="345"/>
      <c r="E798" s="360"/>
      <c r="F798" s="347"/>
      <c r="G798" s="329"/>
      <c r="H798" s="329"/>
      <c r="I798" s="329"/>
      <c r="J798" s="329"/>
      <c r="K798" s="324"/>
      <c r="L798" s="324"/>
      <c r="M798" s="324"/>
      <c r="N798" s="324"/>
      <c r="O798" s="313">
        <f t="shared" ref="O798" si="66">SUM(U798-3)</f>
        <v>42081</v>
      </c>
      <c r="P798" s="314">
        <f t="shared" ref="P798" si="67">SUM(U798*1)</f>
        <v>42084</v>
      </c>
      <c r="Q798" s="328" t="s">
        <v>44</v>
      </c>
      <c r="R798" s="328" t="s">
        <v>44</v>
      </c>
      <c r="S798" s="328" t="s">
        <v>44</v>
      </c>
      <c r="T798" s="328" t="s">
        <v>44</v>
      </c>
      <c r="U798" s="314">
        <f t="shared" ref="U798:V798" si="68">SUM(V798-4)</f>
        <v>42084</v>
      </c>
      <c r="V798" s="314">
        <f t="shared" si="68"/>
        <v>42088</v>
      </c>
      <c r="W798" s="314">
        <f t="shared" ref="W798" si="69">SUM(X798-3)</f>
        <v>42092</v>
      </c>
      <c r="X798" s="352">
        <v>42095</v>
      </c>
      <c r="Y798" s="357"/>
      <c r="Z798" s="357"/>
      <c r="AA798" s="361">
        <v>1000</v>
      </c>
      <c r="AB798" s="886"/>
    </row>
    <row r="799" spans="1:28" x14ac:dyDescent="0.25">
      <c r="A799" s="318"/>
      <c r="B799" s="355" t="s">
        <v>577</v>
      </c>
      <c r="C799" s="320"/>
      <c r="D799" s="321"/>
      <c r="E799" s="356"/>
      <c r="F799" s="323"/>
      <c r="G799" s="329"/>
      <c r="H799" s="329"/>
      <c r="I799" s="329"/>
      <c r="J799" s="329"/>
      <c r="K799" s="324"/>
      <c r="L799" s="324"/>
      <c r="M799" s="324"/>
      <c r="N799" s="324"/>
      <c r="O799" s="324"/>
      <c r="P799" s="324"/>
      <c r="Q799" s="329"/>
      <c r="R799" s="329"/>
      <c r="S799" s="329"/>
      <c r="T799" s="329"/>
      <c r="U799" s="324"/>
      <c r="V799" s="324"/>
      <c r="W799" s="324"/>
      <c r="X799" s="329"/>
      <c r="Y799" s="357"/>
      <c r="Z799" s="357"/>
      <c r="AA799" s="358"/>
      <c r="AB799" s="886"/>
    </row>
    <row r="800" spans="1:28" x14ac:dyDescent="0.25">
      <c r="A800" s="318"/>
      <c r="B800" s="355" t="s">
        <v>578</v>
      </c>
      <c r="C800" s="320"/>
      <c r="D800" s="321"/>
      <c r="E800" s="356"/>
      <c r="F800" s="323"/>
      <c r="G800" s="329"/>
      <c r="H800" s="329"/>
      <c r="I800" s="329"/>
      <c r="J800" s="329"/>
      <c r="K800" s="324"/>
      <c r="L800" s="324"/>
      <c r="M800" s="324"/>
      <c r="N800" s="324"/>
      <c r="O800" s="324"/>
      <c r="P800" s="324"/>
      <c r="Q800" s="329"/>
      <c r="R800" s="329"/>
      <c r="S800" s="329"/>
      <c r="T800" s="329"/>
      <c r="U800" s="324"/>
      <c r="V800" s="324"/>
      <c r="W800" s="324"/>
      <c r="X800" s="329"/>
      <c r="Y800" s="357"/>
      <c r="Z800" s="357"/>
      <c r="AA800" s="358"/>
      <c r="AB800" s="886"/>
    </row>
    <row r="801" spans="1:28" x14ac:dyDescent="0.25">
      <c r="A801" s="318"/>
      <c r="B801" s="355" t="s">
        <v>579</v>
      </c>
      <c r="C801" s="320"/>
      <c r="D801" s="321"/>
      <c r="E801" s="356"/>
      <c r="F801" s="323"/>
      <c r="G801" s="329"/>
      <c r="H801" s="329"/>
      <c r="I801" s="329"/>
      <c r="J801" s="329"/>
      <c r="K801" s="324"/>
      <c r="L801" s="324"/>
      <c r="M801" s="324"/>
      <c r="N801" s="324"/>
      <c r="O801" s="324"/>
      <c r="P801" s="324"/>
      <c r="Q801" s="329"/>
      <c r="R801" s="329"/>
      <c r="S801" s="329"/>
      <c r="T801" s="329"/>
      <c r="U801" s="324"/>
      <c r="V801" s="324"/>
      <c r="W801" s="324"/>
      <c r="X801" s="329"/>
      <c r="Y801" s="357"/>
      <c r="Z801" s="357"/>
      <c r="AA801" s="358"/>
      <c r="AB801" s="886"/>
    </row>
    <row r="802" spans="1:28" ht="25.5" x14ac:dyDescent="0.25">
      <c r="A802" s="309">
        <v>22</v>
      </c>
      <c r="B802" s="340" t="s">
        <v>580</v>
      </c>
      <c r="C802" s="311" t="str">
        <f t="shared" si="48"/>
        <v xml:space="preserve">2C </v>
      </c>
      <c r="D802" s="312" t="s">
        <v>495</v>
      </c>
      <c r="E802" s="351" t="s">
        <v>581</v>
      </c>
      <c r="F802" s="310" t="s">
        <v>582</v>
      </c>
      <c r="G802" s="313" t="s">
        <v>44</v>
      </c>
      <c r="H802" s="313" t="s">
        <v>44</v>
      </c>
      <c r="I802" s="313" t="s">
        <v>44</v>
      </c>
      <c r="J802" s="313" t="s">
        <v>44</v>
      </c>
      <c r="K802" s="313">
        <f t="shared" ref="K802:K812" si="70">SUM(L802-8)</f>
        <v>42070</v>
      </c>
      <c r="L802" s="313">
        <f t="shared" ref="L802:M874" si="71">SUM(M802*1)</f>
        <v>42078</v>
      </c>
      <c r="M802" s="313">
        <f t="shared" si="71"/>
        <v>42078</v>
      </c>
      <c r="N802" s="313">
        <f t="shared" ref="N802:N812" si="72">SUM(O802-1)</f>
        <v>42078</v>
      </c>
      <c r="O802" s="313">
        <f t="shared" ref="O802:O812" si="73">SUM(U802-3)</f>
        <v>42079</v>
      </c>
      <c r="P802" s="314">
        <f t="shared" ref="P802:P812" si="74">SUM(U802*1)</f>
        <v>42082</v>
      </c>
      <c r="Q802" s="314" t="s">
        <v>44</v>
      </c>
      <c r="R802" s="314" t="s">
        <v>44</v>
      </c>
      <c r="S802" s="314" t="s">
        <v>44</v>
      </c>
      <c r="T802" s="314" t="s">
        <v>44</v>
      </c>
      <c r="U802" s="314">
        <f t="shared" ref="U802:V874" si="75">SUM(V802-4)</f>
        <v>42082</v>
      </c>
      <c r="V802" s="314">
        <f t="shared" si="75"/>
        <v>42086</v>
      </c>
      <c r="W802" s="314">
        <f t="shared" ref="W802:W812" si="76">SUM(X802-3)</f>
        <v>42090</v>
      </c>
      <c r="X802" s="352">
        <v>42093</v>
      </c>
      <c r="Y802" s="353"/>
      <c r="Z802" s="353"/>
      <c r="AA802" s="354">
        <v>2000</v>
      </c>
      <c r="AB802" s="885"/>
    </row>
    <row r="803" spans="1:28" x14ac:dyDescent="0.25">
      <c r="A803" s="318"/>
      <c r="B803" s="362" t="s">
        <v>583</v>
      </c>
      <c r="C803" s="320"/>
      <c r="D803" s="321"/>
      <c r="E803" s="356"/>
      <c r="F803" s="323"/>
      <c r="G803" s="324"/>
      <c r="H803" s="324"/>
      <c r="I803" s="324"/>
      <c r="J803" s="324"/>
      <c r="K803" s="324"/>
      <c r="L803" s="324"/>
      <c r="M803" s="324"/>
      <c r="N803" s="324"/>
      <c r="O803" s="324"/>
      <c r="P803" s="324"/>
      <c r="Q803" s="324"/>
      <c r="R803" s="324"/>
      <c r="S803" s="324"/>
      <c r="T803" s="324"/>
      <c r="U803" s="324"/>
      <c r="V803" s="324"/>
      <c r="W803" s="324"/>
      <c r="X803" s="329"/>
      <c r="Y803" s="357"/>
      <c r="Z803" s="357"/>
      <c r="AA803" s="358"/>
      <c r="AB803" s="886"/>
    </row>
    <row r="804" spans="1:28" x14ac:dyDescent="0.25">
      <c r="A804" s="318"/>
      <c r="B804" s="362" t="s">
        <v>584</v>
      </c>
      <c r="C804" s="320"/>
      <c r="D804" s="321"/>
      <c r="E804" s="356"/>
      <c r="F804" s="323"/>
      <c r="G804" s="324"/>
      <c r="H804" s="324"/>
      <c r="I804" s="324"/>
      <c r="J804" s="324"/>
      <c r="K804" s="324"/>
      <c r="L804" s="324"/>
      <c r="M804" s="324"/>
      <c r="N804" s="324"/>
      <c r="O804" s="324"/>
      <c r="P804" s="324"/>
      <c r="Q804" s="324"/>
      <c r="R804" s="324"/>
      <c r="S804" s="324"/>
      <c r="T804" s="324"/>
      <c r="U804" s="324"/>
      <c r="V804" s="324"/>
      <c r="W804" s="324"/>
      <c r="X804" s="329"/>
      <c r="Y804" s="357"/>
      <c r="Z804" s="357"/>
      <c r="AA804" s="358"/>
      <c r="AB804" s="886"/>
    </row>
    <row r="805" spans="1:28" x14ac:dyDescent="0.25">
      <c r="A805" s="318"/>
      <c r="B805" s="362" t="s">
        <v>585</v>
      </c>
      <c r="C805" s="320"/>
      <c r="D805" s="321"/>
      <c r="E805" s="356"/>
      <c r="F805" s="323"/>
      <c r="G805" s="324"/>
      <c r="H805" s="324"/>
      <c r="I805" s="324"/>
      <c r="J805" s="324"/>
      <c r="K805" s="324"/>
      <c r="L805" s="324"/>
      <c r="M805" s="324"/>
      <c r="N805" s="324"/>
      <c r="O805" s="324"/>
      <c r="P805" s="324"/>
      <c r="Q805" s="324"/>
      <c r="R805" s="324"/>
      <c r="S805" s="324"/>
      <c r="T805" s="324"/>
      <c r="U805" s="324"/>
      <c r="V805" s="324"/>
      <c r="W805" s="324"/>
      <c r="X805" s="329"/>
      <c r="Y805" s="357"/>
      <c r="Z805" s="357"/>
      <c r="AA805" s="358"/>
      <c r="AB805" s="886"/>
    </row>
    <row r="806" spans="1:28" ht="25.5" x14ac:dyDescent="0.25">
      <c r="A806" s="350">
        <v>23</v>
      </c>
      <c r="B806" s="340" t="s">
        <v>91</v>
      </c>
      <c r="C806" s="311" t="str">
        <f t="shared" si="48"/>
        <v xml:space="preserve">2C </v>
      </c>
      <c r="D806" s="312" t="s">
        <v>495</v>
      </c>
      <c r="E806" s="351" t="s">
        <v>586</v>
      </c>
      <c r="F806" s="363" t="s">
        <v>587</v>
      </c>
      <c r="G806" s="313" t="s">
        <v>44</v>
      </c>
      <c r="H806" s="313" t="s">
        <v>44</v>
      </c>
      <c r="I806" s="313" t="s">
        <v>44</v>
      </c>
      <c r="J806" s="313" t="s">
        <v>44</v>
      </c>
      <c r="K806" s="313">
        <f t="shared" si="70"/>
        <v>42090</v>
      </c>
      <c r="L806" s="313">
        <f t="shared" si="71"/>
        <v>42098</v>
      </c>
      <c r="M806" s="313">
        <f t="shared" si="71"/>
        <v>42098</v>
      </c>
      <c r="N806" s="313">
        <f t="shared" si="72"/>
        <v>42098</v>
      </c>
      <c r="O806" s="313">
        <f t="shared" si="73"/>
        <v>42099</v>
      </c>
      <c r="P806" s="314">
        <f t="shared" si="74"/>
        <v>42102</v>
      </c>
      <c r="Q806" s="314" t="s">
        <v>44</v>
      </c>
      <c r="R806" s="314" t="s">
        <v>44</v>
      </c>
      <c r="S806" s="314" t="s">
        <v>44</v>
      </c>
      <c r="T806" s="314" t="s">
        <v>44</v>
      </c>
      <c r="U806" s="314">
        <f t="shared" si="75"/>
        <v>42102</v>
      </c>
      <c r="V806" s="314">
        <f t="shared" si="75"/>
        <v>42106</v>
      </c>
      <c r="W806" s="314">
        <f t="shared" si="76"/>
        <v>42110</v>
      </c>
      <c r="X806" s="352">
        <v>42113</v>
      </c>
      <c r="Y806" s="353"/>
      <c r="Z806" s="353"/>
      <c r="AA806" s="354">
        <v>1000</v>
      </c>
      <c r="AB806" s="885"/>
    </row>
    <row r="807" spans="1:28" x14ac:dyDescent="0.25">
      <c r="A807" s="318"/>
      <c r="B807" s="355" t="s">
        <v>588</v>
      </c>
      <c r="C807" s="320"/>
      <c r="D807" s="321"/>
      <c r="E807" s="356"/>
      <c r="F807" s="323"/>
      <c r="G807" s="324"/>
      <c r="H807" s="324"/>
      <c r="I807" s="324"/>
      <c r="J807" s="324"/>
      <c r="K807" s="324"/>
      <c r="L807" s="324"/>
      <c r="M807" s="324"/>
      <c r="N807" s="324"/>
      <c r="O807" s="324"/>
      <c r="P807" s="324"/>
      <c r="Q807" s="324"/>
      <c r="R807" s="324"/>
      <c r="S807" s="324"/>
      <c r="T807" s="324"/>
      <c r="U807" s="324"/>
      <c r="V807" s="324"/>
      <c r="W807" s="324"/>
      <c r="X807" s="329"/>
      <c r="Y807" s="357"/>
      <c r="Z807" s="357"/>
      <c r="AA807" s="358"/>
      <c r="AB807" s="886"/>
    </row>
    <row r="808" spans="1:28" x14ac:dyDescent="0.25">
      <c r="A808" s="318"/>
      <c r="B808" s="355" t="s">
        <v>589</v>
      </c>
      <c r="C808" s="320"/>
      <c r="D808" s="321"/>
      <c r="E808" s="356"/>
      <c r="F808" s="323"/>
      <c r="G808" s="324"/>
      <c r="H808" s="324"/>
      <c r="I808" s="324"/>
      <c r="J808" s="324"/>
      <c r="K808" s="324"/>
      <c r="L808" s="324"/>
      <c r="M808" s="324"/>
      <c r="N808" s="324"/>
      <c r="O808" s="324"/>
      <c r="P808" s="324"/>
      <c r="Q808" s="324"/>
      <c r="R808" s="324"/>
      <c r="S808" s="324"/>
      <c r="T808" s="324"/>
      <c r="U808" s="324"/>
      <c r="V808" s="324"/>
      <c r="W808" s="324"/>
      <c r="X808" s="329"/>
      <c r="Y808" s="357"/>
      <c r="Z808" s="357"/>
      <c r="AA808" s="358"/>
      <c r="AB808" s="886"/>
    </row>
    <row r="809" spans="1:28" x14ac:dyDescent="0.25">
      <c r="A809" s="318"/>
      <c r="B809" s="355" t="s">
        <v>590</v>
      </c>
      <c r="C809" s="320"/>
      <c r="D809" s="321"/>
      <c r="E809" s="356"/>
      <c r="F809" s="323"/>
      <c r="G809" s="324"/>
      <c r="H809" s="324"/>
      <c r="I809" s="324"/>
      <c r="J809" s="324"/>
      <c r="K809" s="324"/>
      <c r="L809" s="324"/>
      <c r="M809" s="324"/>
      <c r="N809" s="324"/>
      <c r="O809" s="324"/>
      <c r="P809" s="324"/>
      <c r="Q809" s="324"/>
      <c r="R809" s="324"/>
      <c r="S809" s="324"/>
      <c r="T809" s="324"/>
      <c r="U809" s="324"/>
      <c r="V809" s="324"/>
      <c r="W809" s="324"/>
      <c r="X809" s="329"/>
      <c r="Y809" s="357"/>
      <c r="Z809" s="357"/>
      <c r="AA809" s="358"/>
      <c r="AB809" s="886"/>
    </row>
    <row r="810" spans="1:28" ht="25.5" x14ac:dyDescent="0.25">
      <c r="A810" s="309">
        <v>24</v>
      </c>
      <c r="B810" s="340" t="s">
        <v>591</v>
      </c>
      <c r="C810" s="311" t="str">
        <f t="shared" si="48"/>
        <v xml:space="preserve">2C </v>
      </c>
      <c r="D810" s="312" t="s">
        <v>495</v>
      </c>
      <c r="E810" s="351" t="s">
        <v>592</v>
      </c>
      <c r="F810" s="310" t="s">
        <v>593</v>
      </c>
      <c r="G810" s="313" t="s">
        <v>44</v>
      </c>
      <c r="H810" s="313" t="s">
        <v>44</v>
      </c>
      <c r="I810" s="313" t="s">
        <v>44</v>
      </c>
      <c r="J810" s="313" t="s">
        <v>44</v>
      </c>
      <c r="K810" s="313">
        <f t="shared" si="70"/>
        <v>42090</v>
      </c>
      <c r="L810" s="313">
        <f t="shared" si="71"/>
        <v>42098</v>
      </c>
      <c r="M810" s="313">
        <f t="shared" si="71"/>
        <v>42098</v>
      </c>
      <c r="N810" s="313">
        <f t="shared" si="72"/>
        <v>42098</v>
      </c>
      <c r="O810" s="313">
        <f t="shared" si="73"/>
        <v>42099</v>
      </c>
      <c r="P810" s="314">
        <f t="shared" si="74"/>
        <v>42102</v>
      </c>
      <c r="Q810" s="314" t="s">
        <v>44</v>
      </c>
      <c r="R810" s="314" t="s">
        <v>44</v>
      </c>
      <c r="S810" s="314" t="s">
        <v>44</v>
      </c>
      <c r="T810" s="314" t="s">
        <v>44</v>
      </c>
      <c r="U810" s="314">
        <f t="shared" si="75"/>
        <v>42102</v>
      </c>
      <c r="V810" s="314">
        <f t="shared" si="75"/>
        <v>42106</v>
      </c>
      <c r="W810" s="314">
        <f t="shared" si="76"/>
        <v>42110</v>
      </c>
      <c r="X810" s="315">
        <v>42113</v>
      </c>
      <c r="Y810" s="353"/>
      <c r="Z810" s="353"/>
      <c r="AA810" s="354">
        <v>1000</v>
      </c>
      <c r="AB810" s="885"/>
    </row>
    <row r="811" spans="1:28" x14ac:dyDescent="0.25">
      <c r="A811" s="318"/>
      <c r="B811" s="355" t="s">
        <v>594</v>
      </c>
      <c r="C811" s="320"/>
      <c r="D811" s="321"/>
      <c r="E811" s="356"/>
      <c r="F811" s="323"/>
      <c r="G811" s="324"/>
      <c r="H811" s="324"/>
      <c r="I811" s="324"/>
      <c r="J811" s="324"/>
      <c r="K811" s="324"/>
      <c r="L811" s="324"/>
      <c r="M811" s="324"/>
      <c r="N811" s="324"/>
      <c r="O811" s="324"/>
      <c r="P811" s="324"/>
      <c r="Q811" s="324"/>
      <c r="R811" s="324"/>
      <c r="S811" s="324"/>
      <c r="T811" s="324"/>
      <c r="U811" s="324"/>
      <c r="V811" s="324"/>
      <c r="W811" s="324"/>
      <c r="X811" s="324"/>
      <c r="Y811" s="357"/>
      <c r="Z811" s="357"/>
      <c r="AA811" s="358"/>
      <c r="AB811" s="886"/>
    </row>
    <row r="812" spans="1:28" ht="25.5" x14ac:dyDescent="0.25">
      <c r="A812" s="350">
        <v>25</v>
      </c>
      <c r="B812" s="340" t="s">
        <v>595</v>
      </c>
      <c r="C812" s="311" t="str">
        <f t="shared" si="48"/>
        <v xml:space="preserve">2C </v>
      </c>
      <c r="D812" s="312" t="s">
        <v>495</v>
      </c>
      <c r="E812" s="351" t="s">
        <v>596</v>
      </c>
      <c r="F812" s="310" t="s">
        <v>597</v>
      </c>
      <c r="G812" s="313" t="s">
        <v>44</v>
      </c>
      <c r="H812" s="313" t="s">
        <v>44</v>
      </c>
      <c r="I812" s="313" t="s">
        <v>44</v>
      </c>
      <c r="J812" s="313" t="s">
        <v>44</v>
      </c>
      <c r="K812" s="313">
        <f t="shared" si="70"/>
        <v>42087</v>
      </c>
      <c r="L812" s="313">
        <f t="shared" si="71"/>
        <v>42095</v>
      </c>
      <c r="M812" s="313">
        <f t="shared" si="71"/>
        <v>42095</v>
      </c>
      <c r="N812" s="313">
        <f t="shared" si="72"/>
        <v>42095</v>
      </c>
      <c r="O812" s="313">
        <f t="shared" si="73"/>
        <v>42096</v>
      </c>
      <c r="P812" s="314">
        <f t="shared" si="74"/>
        <v>42099</v>
      </c>
      <c r="Q812" s="314" t="s">
        <v>44</v>
      </c>
      <c r="R812" s="314" t="s">
        <v>44</v>
      </c>
      <c r="S812" s="314" t="s">
        <v>44</v>
      </c>
      <c r="T812" s="314" t="s">
        <v>44</v>
      </c>
      <c r="U812" s="314">
        <f t="shared" si="75"/>
        <v>42099</v>
      </c>
      <c r="V812" s="314">
        <f t="shared" si="75"/>
        <v>42103</v>
      </c>
      <c r="W812" s="314">
        <f t="shared" si="76"/>
        <v>42107</v>
      </c>
      <c r="X812" s="315">
        <v>42110</v>
      </c>
      <c r="Y812" s="353"/>
      <c r="Z812" s="353"/>
      <c r="AA812" s="354">
        <v>10000</v>
      </c>
      <c r="AB812" s="885"/>
    </row>
    <row r="813" spans="1:28" x14ac:dyDescent="0.25">
      <c r="A813" s="318"/>
      <c r="B813" s="319" t="s">
        <v>598</v>
      </c>
      <c r="C813" s="320"/>
      <c r="D813" s="321"/>
      <c r="E813" s="322"/>
      <c r="F813" s="323"/>
      <c r="G813" s="364"/>
      <c r="H813" s="364"/>
      <c r="I813" s="364"/>
      <c r="J813" s="364"/>
      <c r="K813" s="364"/>
      <c r="L813" s="364"/>
      <c r="M813" s="364"/>
      <c r="N813" s="364"/>
      <c r="O813" s="364"/>
      <c r="P813" s="364"/>
      <c r="Q813" s="364"/>
      <c r="R813" s="364"/>
      <c r="S813" s="364"/>
      <c r="T813" s="364"/>
      <c r="U813" s="364"/>
      <c r="V813" s="364"/>
      <c r="W813" s="364"/>
      <c r="X813" s="364"/>
      <c r="Y813" s="365"/>
      <c r="Z813" s="365"/>
      <c r="AA813" s="326"/>
      <c r="AB813" s="887"/>
    </row>
    <row r="814" spans="1:28" ht="25.5" x14ac:dyDescent="0.25">
      <c r="A814" s="309">
        <v>26</v>
      </c>
      <c r="B814" s="366" t="s">
        <v>599</v>
      </c>
      <c r="C814" s="311" t="str">
        <f t="shared" si="48"/>
        <v xml:space="preserve">2C </v>
      </c>
      <c r="D814" s="312" t="s">
        <v>495</v>
      </c>
      <c r="E814" s="327" t="s">
        <v>600</v>
      </c>
      <c r="F814" s="310" t="s">
        <v>601</v>
      </c>
      <c r="G814" s="367" t="s">
        <v>44</v>
      </c>
      <c r="H814" s="367" t="s">
        <v>44</v>
      </c>
      <c r="I814" s="367" t="s">
        <v>44</v>
      </c>
      <c r="J814" s="367" t="s">
        <v>44</v>
      </c>
      <c r="K814" s="367">
        <f t="shared" ref="K814:K874" si="77">SUM(L814-8)</f>
        <v>42090</v>
      </c>
      <c r="L814" s="367">
        <f t="shared" si="71"/>
        <v>42098</v>
      </c>
      <c r="M814" s="367">
        <f t="shared" si="71"/>
        <v>42098</v>
      </c>
      <c r="N814" s="367">
        <f t="shared" ref="N814:N874" si="78">SUM(O814-1)</f>
        <v>42098</v>
      </c>
      <c r="O814" s="367">
        <f t="shared" ref="O814:O874" si="79">SUM(U814-3)</f>
        <v>42099</v>
      </c>
      <c r="P814" s="368">
        <f t="shared" ref="P814:P874" si="80">SUM(U814*1)</f>
        <v>42102</v>
      </c>
      <c r="Q814" s="368" t="s">
        <v>44</v>
      </c>
      <c r="R814" s="368" t="s">
        <v>44</v>
      </c>
      <c r="S814" s="368" t="s">
        <v>44</v>
      </c>
      <c r="T814" s="368" t="s">
        <v>44</v>
      </c>
      <c r="U814" s="368">
        <f t="shared" si="75"/>
        <v>42102</v>
      </c>
      <c r="V814" s="368">
        <f t="shared" si="75"/>
        <v>42106</v>
      </c>
      <c r="W814" s="368">
        <f t="shared" ref="W814:W874" si="81">SUM(X814-3)</f>
        <v>42110</v>
      </c>
      <c r="X814" s="369">
        <v>42113</v>
      </c>
      <c r="Y814" s="370"/>
      <c r="Z814" s="370"/>
      <c r="AA814" s="317">
        <v>3000</v>
      </c>
      <c r="AB814" s="888"/>
    </row>
    <row r="815" spans="1:28" x14ac:dyDescent="0.25">
      <c r="A815" s="318"/>
      <c r="B815" s="319" t="s">
        <v>602</v>
      </c>
      <c r="C815" s="320"/>
      <c r="D815" s="321"/>
      <c r="E815" s="322"/>
      <c r="F815" s="323"/>
      <c r="G815" s="364"/>
      <c r="H815" s="364"/>
      <c r="I815" s="364"/>
      <c r="J815" s="364"/>
      <c r="K815" s="364"/>
      <c r="L815" s="364"/>
      <c r="M815" s="364"/>
      <c r="N815" s="364"/>
      <c r="O815" s="364"/>
      <c r="P815" s="364"/>
      <c r="Q815" s="364"/>
      <c r="R815" s="364"/>
      <c r="S815" s="364"/>
      <c r="T815" s="364"/>
      <c r="U815" s="364"/>
      <c r="V815" s="364"/>
      <c r="W815" s="364"/>
      <c r="X815" s="364"/>
      <c r="Y815" s="365"/>
      <c r="Z815" s="365"/>
      <c r="AA815" s="326"/>
      <c r="AB815" s="887"/>
    </row>
    <row r="816" spans="1:28" x14ac:dyDescent="0.25">
      <c r="A816" s="318"/>
      <c r="B816" s="319" t="s">
        <v>603</v>
      </c>
      <c r="C816" s="320"/>
      <c r="D816" s="321"/>
      <c r="E816" s="322"/>
      <c r="F816" s="323"/>
      <c r="G816" s="364"/>
      <c r="H816" s="364"/>
      <c r="I816" s="364"/>
      <c r="J816" s="364"/>
      <c r="K816" s="364"/>
      <c r="L816" s="364"/>
      <c r="M816" s="364"/>
      <c r="N816" s="364"/>
      <c r="O816" s="364"/>
      <c r="P816" s="364"/>
      <c r="Q816" s="364"/>
      <c r="R816" s="364"/>
      <c r="S816" s="364"/>
      <c r="T816" s="364"/>
      <c r="U816" s="364"/>
      <c r="V816" s="364"/>
      <c r="W816" s="364"/>
      <c r="X816" s="364"/>
      <c r="Y816" s="365"/>
      <c r="Z816" s="365"/>
      <c r="AA816" s="326"/>
      <c r="AB816" s="887"/>
    </row>
    <row r="817" spans="1:28" x14ac:dyDescent="0.25">
      <c r="A817" s="318"/>
      <c r="B817" s="319" t="s">
        <v>604</v>
      </c>
      <c r="C817" s="320"/>
      <c r="D817" s="321"/>
      <c r="E817" s="322"/>
      <c r="F817" s="323"/>
      <c r="G817" s="364"/>
      <c r="H817" s="364"/>
      <c r="I817" s="364"/>
      <c r="J817" s="364"/>
      <c r="K817" s="364"/>
      <c r="L817" s="364"/>
      <c r="M817" s="364"/>
      <c r="N817" s="364"/>
      <c r="O817" s="364"/>
      <c r="P817" s="364"/>
      <c r="Q817" s="364"/>
      <c r="R817" s="364"/>
      <c r="S817" s="364"/>
      <c r="T817" s="364"/>
      <c r="U817" s="364"/>
      <c r="V817" s="364"/>
      <c r="W817" s="364"/>
      <c r="X817" s="364"/>
      <c r="Y817" s="365"/>
      <c r="Z817" s="365"/>
      <c r="AA817" s="326"/>
      <c r="AB817" s="887"/>
    </row>
    <row r="818" spans="1:28" x14ac:dyDescent="0.25">
      <c r="A818" s="318"/>
      <c r="B818" s="319" t="s">
        <v>605</v>
      </c>
      <c r="C818" s="320"/>
      <c r="D818" s="321"/>
      <c r="E818" s="322"/>
      <c r="F818" s="323"/>
      <c r="G818" s="364"/>
      <c r="H818" s="364"/>
      <c r="I818" s="364"/>
      <c r="J818" s="364"/>
      <c r="K818" s="364"/>
      <c r="L818" s="364"/>
      <c r="M818" s="364"/>
      <c r="N818" s="364"/>
      <c r="O818" s="364"/>
      <c r="P818" s="364"/>
      <c r="Q818" s="364"/>
      <c r="R818" s="364"/>
      <c r="S818" s="364"/>
      <c r="T818" s="364"/>
      <c r="U818" s="364"/>
      <c r="V818" s="364"/>
      <c r="W818" s="364"/>
      <c r="X818" s="364"/>
      <c r="Y818" s="365"/>
      <c r="Z818" s="365"/>
      <c r="AA818" s="326"/>
      <c r="AB818" s="887"/>
    </row>
    <row r="819" spans="1:28" ht="25.5" x14ac:dyDescent="0.25">
      <c r="A819" s="309">
        <v>27</v>
      </c>
      <c r="B819" s="366" t="s">
        <v>606</v>
      </c>
      <c r="C819" s="311" t="str">
        <f t="shared" si="48"/>
        <v>3C</v>
      </c>
      <c r="D819" s="312" t="s">
        <v>495</v>
      </c>
      <c r="E819" s="327" t="s">
        <v>607</v>
      </c>
      <c r="F819" s="310" t="s">
        <v>608</v>
      </c>
      <c r="G819" s="367" t="s">
        <v>44</v>
      </c>
      <c r="H819" s="367" t="s">
        <v>44</v>
      </c>
      <c r="I819" s="367" t="s">
        <v>44</v>
      </c>
      <c r="J819" s="367" t="s">
        <v>44</v>
      </c>
      <c r="K819" s="367">
        <f t="shared" si="77"/>
        <v>42090</v>
      </c>
      <c r="L819" s="367">
        <f t="shared" si="71"/>
        <v>42098</v>
      </c>
      <c r="M819" s="367">
        <f t="shared" si="71"/>
        <v>42098</v>
      </c>
      <c r="N819" s="367">
        <f t="shared" si="78"/>
        <v>42098</v>
      </c>
      <c r="O819" s="367">
        <f t="shared" si="79"/>
        <v>42099</v>
      </c>
      <c r="P819" s="368">
        <f t="shared" si="80"/>
        <v>42102</v>
      </c>
      <c r="Q819" s="368" t="s">
        <v>44</v>
      </c>
      <c r="R819" s="368" t="s">
        <v>44</v>
      </c>
      <c r="S819" s="368" t="s">
        <v>44</v>
      </c>
      <c r="T819" s="368" t="s">
        <v>44</v>
      </c>
      <c r="U819" s="368">
        <f t="shared" si="75"/>
        <v>42102</v>
      </c>
      <c r="V819" s="368">
        <f t="shared" si="75"/>
        <v>42106</v>
      </c>
      <c r="W819" s="368">
        <f t="shared" si="81"/>
        <v>42110</v>
      </c>
      <c r="X819" s="369">
        <v>42113</v>
      </c>
      <c r="Y819" s="370"/>
      <c r="Z819" s="370"/>
      <c r="AA819" s="317">
        <v>80000</v>
      </c>
      <c r="AB819" s="888"/>
    </row>
    <row r="820" spans="1:28" x14ac:dyDescent="0.25">
      <c r="A820" s="318"/>
      <c r="B820" s="371" t="s">
        <v>609</v>
      </c>
      <c r="C820" s="320"/>
      <c r="D820" s="321"/>
      <c r="E820" s="372"/>
      <c r="F820" s="373"/>
      <c r="G820" s="324"/>
      <c r="H820" s="324"/>
      <c r="I820" s="324"/>
      <c r="J820" s="324"/>
      <c r="K820" s="324"/>
      <c r="L820" s="324"/>
      <c r="M820" s="324"/>
      <c r="N820" s="324"/>
      <c r="O820" s="324"/>
      <c r="P820" s="324"/>
      <c r="Q820" s="324"/>
      <c r="R820" s="324"/>
      <c r="S820" s="324"/>
      <c r="T820" s="324"/>
      <c r="U820" s="324"/>
      <c r="V820" s="324"/>
      <c r="W820" s="324"/>
      <c r="X820" s="324"/>
      <c r="Y820" s="357"/>
      <c r="Z820" s="357"/>
      <c r="AA820" s="358"/>
      <c r="AB820" s="889"/>
    </row>
    <row r="821" spans="1:28" x14ac:dyDescent="0.25">
      <c r="A821" s="318"/>
      <c r="B821" s="371" t="s">
        <v>610</v>
      </c>
      <c r="C821" s="320"/>
      <c r="D821" s="321"/>
      <c r="E821" s="372"/>
      <c r="F821" s="373"/>
      <c r="G821" s="324"/>
      <c r="H821" s="324"/>
      <c r="I821" s="324"/>
      <c r="J821" s="324"/>
      <c r="K821" s="324"/>
      <c r="L821" s="324"/>
      <c r="M821" s="324"/>
      <c r="N821" s="324"/>
      <c r="O821" s="324"/>
      <c r="P821" s="324"/>
      <c r="Q821" s="324"/>
      <c r="R821" s="324"/>
      <c r="S821" s="324"/>
      <c r="T821" s="324"/>
      <c r="U821" s="324"/>
      <c r="V821" s="324"/>
      <c r="W821" s="324"/>
      <c r="X821" s="324"/>
      <c r="Y821" s="357"/>
      <c r="Z821" s="357"/>
      <c r="AA821" s="358"/>
      <c r="AB821" s="889"/>
    </row>
    <row r="822" spans="1:28" x14ac:dyDescent="0.25">
      <c r="A822" s="318"/>
      <c r="B822" s="371" t="s">
        <v>611</v>
      </c>
      <c r="C822" s="320"/>
      <c r="D822" s="321"/>
      <c r="E822" s="372"/>
      <c r="F822" s="373"/>
      <c r="G822" s="324"/>
      <c r="H822" s="324"/>
      <c r="I822" s="324"/>
      <c r="J822" s="324"/>
      <c r="K822" s="324"/>
      <c r="L822" s="324"/>
      <c r="M822" s="324"/>
      <c r="N822" s="324"/>
      <c r="O822" s="324"/>
      <c r="P822" s="324"/>
      <c r="Q822" s="324"/>
      <c r="R822" s="324"/>
      <c r="S822" s="324"/>
      <c r="T822" s="324"/>
      <c r="U822" s="324"/>
      <c r="V822" s="324"/>
      <c r="W822" s="324"/>
      <c r="X822" s="324"/>
      <c r="Y822" s="357"/>
      <c r="Z822" s="357"/>
      <c r="AA822" s="358"/>
      <c r="AB822" s="889"/>
    </row>
    <row r="823" spans="1:28" x14ac:dyDescent="0.25">
      <c r="A823" s="318"/>
      <c r="B823" s="371" t="s">
        <v>612</v>
      </c>
      <c r="C823" s="320"/>
      <c r="D823" s="321"/>
      <c r="E823" s="372"/>
      <c r="F823" s="373"/>
      <c r="G823" s="324"/>
      <c r="H823" s="324"/>
      <c r="I823" s="324"/>
      <c r="J823" s="324"/>
      <c r="K823" s="324"/>
      <c r="L823" s="324"/>
      <c r="M823" s="324"/>
      <c r="N823" s="324"/>
      <c r="O823" s="324"/>
      <c r="P823" s="324"/>
      <c r="Q823" s="324"/>
      <c r="R823" s="324"/>
      <c r="S823" s="324"/>
      <c r="T823" s="324"/>
      <c r="U823" s="324"/>
      <c r="V823" s="324"/>
      <c r="W823" s="324"/>
      <c r="X823" s="324"/>
      <c r="Y823" s="357"/>
      <c r="Z823" s="357"/>
      <c r="AA823" s="358"/>
      <c r="AB823" s="889"/>
    </row>
    <row r="824" spans="1:28" x14ac:dyDescent="0.25">
      <c r="A824" s="318"/>
      <c r="B824" s="371" t="s">
        <v>613</v>
      </c>
      <c r="C824" s="320"/>
      <c r="D824" s="321"/>
      <c r="E824" s="372"/>
      <c r="F824" s="373"/>
      <c r="G824" s="324"/>
      <c r="H824" s="324"/>
      <c r="I824" s="324"/>
      <c r="J824" s="324"/>
      <c r="K824" s="324"/>
      <c r="L824" s="324"/>
      <c r="M824" s="324"/>
      <c r="N824" s="324"/>
      <c r="O824" s="324"/>
      <c r="P824" s="324"/>
      <c r="Q824" s="324"/>
      <c r="R824" s="324"/>
      <c r="S824" s="324"/>
      <c r="T824" s="324"/>
      <c r="U824" s="324"/>
      <c r="V824" s="324"/>
      <c r="W824" s="324"/>
      <c r="X824" s="324"/>
      <c r="Y824" s="357"/>
      <c r="Z824" s="357"/>
      <c r="AA824" s="358"/>
      <c r="AB824" s="889"/>
    </row>
    <row r="825" spans="1:28" x14ac:dyDescent="0.25">
      <c r="A825" s="318"/>
      <c r="B825" s="371" t="s">
        <v>614</v>
      </c>
      <c r="C825" s="320"/>
      <c r="D825" s="321"/>
      <c r="E825" s="372"/>
      <c r="F825" s="373"/>
      <c r="G825" s="324"/>
      <c r="H825" s="324"/>
      <c r="I825" s="324"/>
      <c r="J825" s="324"/>
      <c r="K825" s="324"/>
      <c r="L825" s="324"/>
      <c r="M825" s="324"/>
      <c r="N825" s="324"/>
      <c r="O825" s="324"/>
      <c r="P825" s="324"/>
      <c r="Q825" s="324"/>
      <c r="R825" s="324"/>
      <c r="S825" s="324"/>
      <c r="T825" s="324"/>
      <c r="U825" s="324"/>
      <c r="V825" s="324"/>
      <c r="W825" s="324"/>
      <c r="X825" s="324"/>
      <c r="Y825" s="357"/>
      <c r="Z825" s="357"/>
      <c r="AA825" s="358"/>
      <c r="AB825" s="889"/>
    </row>
    <row r="826" spans="1:28" x14ac:dyDescent="0.25">
      <c r="A826" s="318"/>
      <c r="B826" s="371" t="s">
        <v>615</v>
      </c>
      <c r="C826" s="320"/>
      <c r="D826" s="321"/>
      <c r="E826" s="372"/>
      <c r="F826" s="373"/>
      <c r="G826" s="324"/>
      <c r="H826" s="324"/>
      <c r="I826" s="324"/>
      <c r="J826" s="324"/>
      <c r="K826" s="324"/>
      <c r="L826" s="324"/>
      <c r="M826" s="324"/>
      <c r="N826" s="324"/>
      <c r="O826" s="324"/>
      <c r="P826" s="324"/>
      <c r="Q826" s="324"/>
      <c r="R826" s="324"/>
      <c r="S826" s="324"/>
      <c r="T826" s="324"/>
      <c r="U826" s="324"/>
      <c r="V826" s="324"/>
      <c r="W826" s="324"/>
      <c r="X826" s="324"/>
      <c r="Y826" s="357"/>
      <c r="Z826" s="357"/>
      <c r="AA826" s="358"/>
      <c r="AB826" s="889"/>
    </row>
    <row r="827" spans="1:28" x14ac:dyDescent="0.25">
      <c r="A827" s="318"/>
      <c r="B827" s="371" t="s">
        <v>616</v>
      </c>
      <c r="C827" s="320"/>
      <c r="D827" s="321"/>
      <c r="E827" s="372"/>
      <c r="F827" s="373"/>
      <c r="G827" s="324"/>
      <c r="H827" s="324"/>
      <c r="I827" s="324"/>
      <c r="J827" s="324"/>
      <c r="K827" s="324"/>
      <c r="L827" s="324"/>
      <c r="M827" s="324"/>
      <c r="N827" s="324"/>
      <c r="O827" s="324"/>
      <c r="P827" s="324"/>
      <c r="Q827" s="324"/>
      <c r="R827" s="324"/>
      <c r="S827" s="324"/>
      <c r="T827" s="324"/>
      <c r="U827" s="324"/>
      <c r="V827" s="324"/>
      <c r="W827" s="324"/>
      <c r="X827" s="324"/>
      <c r="Y827" s="357"/>
      <c r="Z827" s="357"/>
      <c r="AA827" s="358"/>
      <c r="AB827" s="889"/>
    </row>
    <row r="828" spans="1:28" x14ac:dyDescent="0.25">
      <c r="A828" s="318"/>
      <c r="B828" s="371" t="s">
        <v>617</v>
      </c>
      <c r="C828" s="320"/>
      <c r="D828" s="321"/>
      <c r="E828" s="372"/>
      <c r="F828" s="373"/>
      <c r="G828" s="324"/>
      <c r="H828" s="324"/>
      <c r="I828" s="324"/>
      <c r="J828" s="324"/>
      <c r="K828" s="324"/>
      <c r="L828" s="324"/>
      <c r="M828" s="324"/>
      <c r="N828" s="324"/>
      <c r="O828" s="324"/>
      <c r="P828" s="324"/>
      <c r="Q828" s="324"/>
      <c r="R828" s="324"/>
      <c r="S828" s="324"/>
      <c r="T828" s="324"/>
      <c r="U828" s="324"/>
      <c r="V828" s="324"/>
      <c r="W828" s="324"/>
      <c r="X828" s="324"/>
      <c r="Y828" s="357"/>
      <c r="Z828" s="357"/>
      <c r="AA828" s="358"/>
      <c r="AB828" s="889"/>
    </row>
    <row r="829" spans="1:28" x14ac:dyDescent="0.25">
      <c r="A829" s="318"/>
      <c r="B829" s="371" t="s">
        <v>618</v>
      </c>
      <c r="C829" s="320"/>
      <c r="D829" s="321"/>
      <c r="E829" s="372"/>
      <c r="F829" s="373"/>
      <c r="G829" s="324"/>
      <c r="H829" s="324"/>
      <c r="I829" s="324"/>
      <c r="J829" s="324"/>
      <c r="K829" s="324"/>
      <c r="L829" s="324"/>
      <c r="M829" s="324"/>
      <c r="N829" s="324"/>
      <c r="O829" s="324"/>
      <c r="P829" s="324"/>
      <c r="Q829" s="324"/>
      <c r="R829" s="324"/>
      <c r="S829" s="324"/>
      <c r="T829" s="324"/>
      <c r="U829" s="324"/>
      <c r="V829" s="324"/>
      <c r="W829" s="324"/>
      <c r="X829" s="324"/>
      <c r="Y829" s="357"/>
      <c r="Z829" s="357"/>
      <c r="AA829" s="358"/>
      <c r="AB829" s="889"/>
    </row>
    <row r="830" spans="1:28" x14ac:dyDescent="0.25">
      <c r="A830" s="318"/>
      <c r="B830" s="371" t="s">
        <v>619</v>
      </c>
      <c r="C830" s="320"/>
      <c r="D830" s="321"/>
      <c r="E830" s="372"/>
      <c r="F830" s="373"/>
      <c r="G830" s="324"/>
      <c r="H830" s="324"/>
      <c r="I830" s="324"/>
      <c r="J830" s="324"/>
      <c r="K830" s="324"/>
      <c r="L830" s="324"/>
      <c r="M830" s="324"/>
      <c r="N830" s="324"/>
      <c r="O830" s="324"/>
      <c r="P830" s="324"/>
      <c r="Q830" s="324"/>
      <c r="R830" s="324"/>
      <c r="S830" s="324"/>
      <c r="T830" s="324"/>
      <c r="U830" s="324"/>
      <c r="V830" s="324"/>
      <c r="W830" s="324"/>
      <c r="X830" s="324"/>
      <c r="Y830" s="357"/>
      <c r="Z830" s="357"/>
      <c r="AA830" s="358"/>
      <c r="AB830" s="889"/>
    </row>
    <row r="831" spans="1:28" x14ac:dyDescent="0.25">
      <c r="A831" s="318"/>
      <c r="B831" s="371" t="s">
        <v>620</v>
      </c>
      <c r="C831" s="320"/>
      <c r="D831" s="321"/>
      <c r="E831" s="372"/>
      <c r="F831" s="373"/>
      <c r="G831" s="324"/>
      <c r="H831" s="324"/>
      <c r="I831" s="324"/>
      <c r="J831" s="324"/>
      <c r="K831" s="324"/>
      <c r="L831" s="324"/>
      <c r="M831" s="324"/>
      <c r="N831" s="324"/>
      <c r="O831" s="324"/>
      <c r="P831" s="324"/>
      <c r="Q831" s="324"/>
      <c r="R831" s="324"/>
      <c r="S831" s="324"/>
      <c r="T831" s="324"/>
      <c r="U831" s="324"/>
      <c r="V831" s="324"/>
      <c r="W831" s="324"/>
      <c r="X831" s="324"/>
      <c r="Y831" s="357"/>
      <c r="Z831" s="357"/>
      <c r="AA831" s="358"/>
      <c r="AB831" s="889"/>
    </row>
    <row r="832" spans="1:28" x14ac:dyDescent="0.25">
      <c r="A832" s="318"/>
      <c r="B832" s="371" t="s">
        <v>621</v>
      </c>
      <c r="C832" s="320"/>
      <c r="D832" s="321"/>
      <c r="E832" s="372"/>
      <c r="F832" s="373"/>
      <c r="G832" s="324"/>
      <c r="H832" s="324"/>
      <c r="I832" s="324"/>
      <c r="J832" s="324"/>
      <c r="K832" s="324"/>
      <c r="L832" s="324"/>
      <c r="M832" s="324"/>
      <c r="N832" s="324"/>
      <c r="O832" s="324"/>
      <c r="P832" s="324"/>
      <c r="Q832" s="324"/>
      <c r="R832" s="324"/>
      <c r="S832" s="324"/>
      <c r="T832" s="324"/>
      <c r="U832" s="324"/>
      <c r="V832" s="324"/>
      <c r="W832" s="324"/>
      <c r="X832" s="324"/>
      <c r="Y832" s="357"/>
      <c r="Z832" s="357"/>
      <c r="AA832" s="358"/>
      <c r="AB832" s="889"/>
    </row>
    <row r="833" spans="1:28" x14ac:dyDescent="0.25">
      <c r="A833" s="318"/>
      <c r="B833" s="371" t="s">
        <v>622</v>
      </c>
      <c r="C833" s="320"/>
      <c r="D833" s="321"/>
      <c r="E833" s="372"/>
      <c r="F833" s="373"/>
      <c r="G833" s="324"/>
      <c r="H833" s="324"/>
      <c r="I833" s="324"/>
      <c r="J833" s="324"/>
      <c r="K833" s="324"/>
      <c r="L833" s="324"/>
      <c r="M833" s="324"/>
      <c r="N833" s="324"/>
      <c r="O833" s="324"/>
      <c r="P833" s="324"/>
      <c r="Q833" s="324"/>
      <c r="R833" s="324"/>
      <c r="S833" s="324"/>
      <c r="T833" s="324"/>
      <c r="U833" s="324"/>
      <c r="V833" s="324"/>
      <c r="W833" s="324"/>
      <c r="X833" s="324"/>
      <c r="Y833" s="357"/>
      <c r="Z833" s="357"/>
      <c r="AA833" s="358"/>
      <c r="AB833" s="889"/>
    </row>
    <row r="834" spans="1:28" x14ac:dyDescent="0.25">
      <c r="A834" s="318"/>
      <c r="B834" s="371" t="s">
        <v>623</v>
      </c>
      <c r="C834" s="320"/>
      <c r="D834" s="321"/>
      <c r="E834" s="372"/>
      <c r="F834" s="373"/>
      <c r="G834" s="324"/>
      <c r="H834" s="324"/>
      <c r="I834" s="324"/>
      <c r="J834" s="324"/>
      <c r="K834" s="324"/>
      <c r="L834" s="324"/>
      <c r="M834" s="324"/>
      <c r="N834" s="324"/>
      <c r="O834" s="324"/>
      <c r="P834" s="324"/>
      <c r="Q834" s="324"/>
      <c r="R834" s="324"/>
      <c r="S834" s="324"/>
      <c r="T834" s="324"/>
      <c r="U834" s="324"/>
      <c r="V834" s="324"/>
      <c r="W834" s="324"/>
      <c r="X834" s="324"/>
      <c r="Y834" s="357"/>
      <c r="Z834" s="357"/>
      <c r="AA834" s="358"/>
      <c r="AB834" s="889"/>
    </row>
    <row r="835" spans="1:28" x14ac:dyDescent="0.25">
      <c r="A835" s="318"/>
      <c r="B835" s="371" t="s">
        <v>624</v>
      </c>
      <c r="C835" s="320"/>
      <c r="D835" s="321"/>
      <c r="E835" s="372"/>
      <c r="F835" s="373"/>
      <c r="G835" s="324"/>
      <c r="H835" s="324"/>
      <c r="I835" s="324"/>
      <c r="J835" s="324"/>
      <c r="K835" s="324"/>
      <c r="L835" s="324"/>
      <c r="M835" s="324"/>
      <c r="N835" s="324"/>
      <c r="O835" s="324"/>
      <c r="P835" s="324"/>
      <c r="Q835" s="324"/>
      <c r="R835" s="324"/>
      <c r="S835" s="324"/>
      <c r="T835" s="324"/>
      <c r="U835" s="324"/>
      <c r="V835" s="324"/>
      <c r="W835" s="324"/>
      <c r="X835" s="324"/>
      <c r="Y835" s="357"/>
      <c r="Z835" s="357"/>
      <c r="AA835" s="358"/>
      <c r="AB835" s="889"/>
    </row>
    <row r="836" spans="1:28" x14ac:dyDescent="0.25">
      <c r="A836" s="318"/>
      <c r="B836" s="371" t="s">
        <v>625</v>
      </c>
      <c r="C836" s="320"/>
      <c r="D836" s="321"/>
      <c r="E836" s="372"/>
      <c r="F836" s="373"/>
      <c r="G836" s="324"/>
      <c r="H836" s="324"/>
      <c r="I836" s="324"/>
      <c r="J836" s="324"/>
      <c r="K836" s="324"/>
      <c r="L836" s="324"/>
      <c r="M836" s="324"/>
      <c r="N836" s="324"/>
      <c r="O836" s="324"/>
      <c r="P836" s="324"/>
      <c r="Q836" s="324"/>
      <c r="R836" s="324"/>
      <c r="S836" s="324"/>
      <c r="T836" s="324"/>
      <c r="U836" s="324"/>
      <c r="V836" s="324"/>
      <c r="W836" s="324"/>
      <c r="X836" s="324"/>
      <c r="Y836" s="357"/>
      <c r="Z836" s="357"/>
      <c r="AA836" s="358"/>
      <c r="AB836" s="889"/>
    </row>
    <row r="837" spans="1:28" x14ac:dyDescent="0.25">
      <c r="A837" s="318"/>
      <c r="B837" s="371" t="s">
        <v>626</v>
      </c>
      <c r="C837" s="320"/>
      <c r="D837" s="321"/>
      <c r="E837" s="372"/>
      <c r="F837" s="373"/>
      <c r="G837" s="324"/>
      <c r="H837" s="324"/>
      <c r="I837" s="324"/>
      <c r="J837" s="324"/>
      <c r="K837" s="324"/>
      <c r="L837" s="324"/>
      <c r="M837" s="324"/>
      <c r="N837" s="324"/>
      <c r="O837" s="324"/>
      <c r="P837" s="324"/>
      <c r="Q837" s="324"/>
      <c r="R837" s="324"/>
      <c r="S837" s="324"/>
      <c r="T837" s="324"/>
      <c r="U837" s="324"/>
      <c r="V837" s="324"/>
      <c r="W837" s="324"/>
      <c r="X837" s="324"/>
      <c r="Y837" s="357"/>
      <c r="Z837" s="357"/>
      <c r="AA837" s="358"/>
      <c r="AB837" s="889"/>
    </row>
    <row r="838" spans="1:28" x14ac:dyDescent="0.25">
      <c r="A838" s="318"/>
      <c r="B838" s="371" t="s">
        <v>627</v>
      </c>
      <c r="C838" s="320"/>
      <c r="D838" s="321"/>
      <c r="E838" s="372"/>
      <c r="F838" s="373"/>
      <c r="G838" s="324"/>
      <c r="H838" s="324"/>
      <c r="I838" s="324"/>
      <c r="J838" s="324"/>
      <c r="K838" s="324"/>
      <c r="L838" s="324"/>
      <c r="M838" s="324"/>
      <c r="N838" s="324"/>
      <c r="O838" s="324"/>
      <c r="P838" s="324"/>
      <c r="Q838" s="324"/>
      <c r="R838" s="324"/>
      <c r="S838" s="324"/>
      <c r="T838" s="324"/>
      <c r="U838" s="324"/>
      <c r="V838" s="324"/>
      <c r="W838" s="324"/>
      <c r="X838" s="324"/>
      <c r="Y838" s="357"/>
      <c r="Z838" s="357"/>
      <c r="AA838" s="358"/>
      <c r="AB838" s="889"/>
    </row>
    <row r="839" spans="1:28" x14ac:dyDescent="0.25">
      <c r="A839" s="318"/>
      <c r="B839" s="371" t="s">
        <v>628</v>
      </c>
      <c r="C839" s="320"/>
      <c r="D839" s="321"/>
      <c r="E839" s="372"/>
      <c r="F839" s="373"/>
      <c r="G839" s="324"/>
      <c r="H839" s="324"/>
      <c r="I839" s="324"/>
      <c r="J839" s="324"/>
      <c r="K839" s="324"/>
      <c r="L839" s="324"/>
      <c r="M839" s="324"/>
      <c r="N839" s="324"/>
      <c r="O839" s="324"/>
      <c r="P839" s="324"/>
      <c r="Q839" s="324"/>
      <c r="R839" s="324"/>
      <c r="S839" s="324"/>
      <c r="T839" s="324"/>
      <c r="U839" s="324"/>
      <c r="V839" s="324"/>
      <c r="W839" s="324"/>
      <c r="X839" s="324"/>
      <c r="Y839" s="357"/>
      <c r="Z839" s="357"/>
      <c r="AA839" s="358"/>
      <c r="AB839" s="889"/>
    </row>
    <row r="840" spans="1:28" x14ac:dyDescent="0.25">
      <c r="A840" s="318"/>
      <c r="B840" s="371" t="s">
        <v>629</v>
      </c>
      <c r="C840" s="320"/>
      <c r="D840" s="321"/>
      <c r="E840" s="372"/>
      <c r="F840" s="373"/>
      <c r="G840" s="324"/>
      <c r="H840" s="324"/>
      <c r="I840" s="324"/>
      <c r="J840" s="324"/>
      <c r="K840" s="324"/>
      <c r="L840" s="324"/>
      <c r="M840" s="324"/>
      <c r="N840" s="324"/>
      <c r="O840" s="324"/>
      <c r="P840" s="324"/>
      <c r="Q840" s="324"/>
      <c r="R840" s="324"/>
      <c r="S840" s="324"/>
      <c r="T840" s="324"/>
      <c r="U840" s="324"/>
      <c r="V840" s="324"/>
      <c r="W840" s="324"/>
      <c r="X840" s="324"/>
      <c r="Y840" s="357"/>
      <c r="Z840" s="357"/>
      <c r="AA840" s="358"/>
      <c r="AB840" s="889"/>
    </row>
    <row r="841" spans="1:28" x14ac:dyDescent="0.25">
      <c r="A841" s="318"/>
      <c r="B841" s="371" t="s">
        <v>630</v>
      </c>
      <c r="C841" s="320"/>
      <c r="D841" s="321"/>
      <c r="E841" s="372"/>
      <c r="F841" s="373"/>
      <c r="G841" s="324"/>
      <c r="H841" s="324"/>
      <c r="I841" s="324"/>
      <c r="J841" s="324"/>
      <c r="K841" s="324"/>
      <c r="L841" s="324"/>
      <c r="M841" s="324"/>
      <c r="N841" s="324"/>
      <c r="O841" s="324"/>
      <c r="P841" s="324"/>
      <c r="Q841" s="324"/>
      <c r="R841" s="324"/>
      <c r="S841" s="324"/>
      <c r="T841" s="324"/>
      <c r="U841" s="324"/>
      <c r="V841" s="324"/>
      <c r="W841" s="324"/>
      <c r="X841" s="324"/>
      <c r="Y841" s="357"/>
      <c r="Z841" s="357"/>
      <c r="AA841" s="358"/>
      <c r="AB841" s="889"/>
    </row>
    <row r="842" spans="1:28" x14ac:dyDescent="0.25">
      <c r="A842" s="318"/>
      <c r="B842" s="371" t="s">
        <v>631</v>
      </c>
      <c r="C842" s="320"/>
      <c r="D842" s="321"/>
      <c r="E842" s="372"/>
      <c r="F842" s="373"/>
      <c r="G842" s="324"/>
      <c r="H842" s="324"/>
      <c r="I842" s="324"/>
      <c r="J842" s="324"/>
      <c r="K842" s="324"/>
      <c r="L842" s="324"/>
      <c r="M842" s="324"/>
      <c r="N842" s="324"/>
      <c r="O842" s="324"/>
      <c r="P842" s="324"/>
      <c r="Q842" s="324"/>
      <c r="R842" s="324"/>
      <c r="S842" s="324"/>
      <c r="T842" s="324"/>
      <c r="U842" s="324"/>
      <c r="V842" s="324"/>
      <c r="W842" s="324"/>
      <c r="X842" s="324"/>
      <c r="Y842" s="357"/>
      <c r="Z842" s="357"/>
      <c r="AA842" s="358"/>
      <c r="AB842" s="889"/>
    </row>
    <row r="843" spans="1:28" x14ac:dyDescent="0.25">
      <c r="A843" s="318"/>
      <c r="B843" s="371" t="s">
        <v>632</v>
      </c>
      <c r="C843" s="320"/>
      <c r="D843" s="321"/>
      <c r="E843" s="372"/>
      <c r="F843" s="373"/>
      <c r="G843" s="324"/>
      <c r="H843" s="324"/>
      <c r="I843" s="324"/>
      <c r="J843" s="324"/>
      <c r="K843" s="324"/>
      <c r="L843" s="324"/>
      <c r="M843" s="324"/>
      <c r="N843" s="324"/>
      <c r="O843" s="324"/>
      <c r="P843" s="324"/>
      <c r="Q843" s="324"/>
      <c r="R843" s="324"/>
      <c r="S843" s="324"/>
      <c r="T843" s="324"/>
      <c r="U843" s="324"/>
      <c r="V843" s="324"/>
      <c r="W843" s="324"/>
      <c r="X843" s="324"/>
      <c r="Y843" s="357"/>
      <c r="Z843" s="357"/>
      <c r="AA843" s="358"/>
      <c r="AB843" s="889"/>
    </row>
    <row r="844" spans="1:28" x14ac:dyDescent="0.25">
      <c r="A844" s="318"/>
      <c r="B844" s="371" t="s">
        <v>633</v>
      </c>
      <c r="C844" s="320"/>
      <c r="D844" s="321"/>
      <c r="E844" s="372"/>
      <c r="F844" s="373"/>
      <c r="G844" s="324"/>
      <c r="H844" s="324"/>
      <c r="I844" s="324"/>
      <c r="J844" s="324"/>
      <c r="K844" s="324"/>
      <c r="L844" s="324"/>
      <c r="M844" s="324"/>
      <c r="N844" s="324"/>
      <c r="O844" s="324"/>
      <c r="P844" s="324"/>
      <c r="Q844" s="324"/>
      <c r="R844" s="324"/>
      <c r="S844" s="324"/>
      <c r="T844" s="324"/>
      <c r="U844" s="324"/>
      <c r="V844" s="324"/>
      <c r="W844" s="324"/>
      <c r="X844" s="324"/>
      <c r="Y844" s="357"/>
      <c r="Z844" s="357"/>
      <c r="AA844" s="358"/>
      <c r="AB844" s="889"/>
    </row>
    <row r="845" spans="1:28" x14ac:dyDescent="0.25">
      <c r="A845" s="318"/>
      <c r="B845" s="371" t="s">
        <v>634</v>
      </c>
      <c r="C845" s="320"/>
      <c r="D845" s="321"/>
      <c r="E845" s="372"/>
      <c r="F845" s="373"/>
      <c r="G845" s="324"/>
      <c r="H845" s="324"/>
      <c r="I845" s="324"/>
      <c r="J845" s="324"/>
      <c r="K845" s="324"/>
      <c r="L845" s="324"/>
      <c r="M845" s="324"/>
      <c r="N845" s="324"/>
      <c r="O845" s="324"/>
      <c r="P845" s="324"/>
      <c r="Q845" s="324"/>
      <c r="R845" s="324"/>
      <c r="S845" s="324"/>
      <c r="T845" s="324"/>
      <c r="U845" s="324"/>
      <c r="V845" s="324"/>
      <c r="W845" s="324"/>
      <c r="X845" s="324"/>
      <c r="Y845" s="357"/>
      <c r="Z845" s="357"/>
      <c r="AA845" s="358"/>
      <c r="AB845" s="889"/>
    </row>
    <row r="846" spans="1:28" x14ac:dyDescent="0.25">
      <c r="A846" s="318"/>
      <c r="B846" s="371" t="s">
        <v>635</v>
      </c>
      <c r="C846" s="320"/>
      <c r="D846" s="321"/>
      <c r="E846" s="372"/>
      <c r="F846" s="373"/>
      <c r="G846" s="324"/>
      <c r="H846" s="324"/>
      <c r="I846" s="324"/>
      <c r="J846" s="324"/>
      <c r="K846" s="324"/>
      <c r="L846" s="324"/>
      <c r="M846" s="324"/>
      <c r="N846" s="324"/>
      <c r="O846" s="324"/>
      <c r="P846" s="324"/>
      <c r="Q846" s="324"/>
      <c r="R846" s="324"/>
      <c r="S846" s="324"/>
      <c r="T846" s="324"/>
      <c r="U846" s="324"/>
      <c r="V846" s="324"/>
      <c r="W846" s="324"/>
      <c r="X846" s="324"/>
      <c r="Y846" s="357"/>
      <c r="Z846" s="357"/>
      <c r="AA846" s="358"/>
      <c r="AB846" s="889"/>
    </row>
    <row r="847" spans="1:28" x14ac:dyDescent="0.25">
      <c r="A847" s="318"/>
      <c r="B847" s="371" t="s">
        <v>636</v>
      </c>
      <c r="C847" s="320"/>
      <c r="D847" s="321"/>
      <c r="E847" s="372"/>
      <c r="F847" s="373"/>
      <c r="G847" s="324"/>
      <c r="H847" s="324"/>
      <c r="I847" s="324"/>
      <c r="J847" s="324"/>
      <c r="K847" s="324"/>
      <c r="L847" s="324"/>
      <c r="M847" s="324"/>
      <c r="N847" s="324"/>
      <c r="O847" s="324"/>
      <c r="P847" s="324"/>
      <c r="Q847" s="324"/>
      <c r="R847" s="324"/>
      <c r="S847" s="324"/>
      <c r="T847" s="324"/>
      <c r="U847" s="324"/>
      <c r="V847" s="324"/>
      <c r="W847" s="324"/>
      <c r="X847" s="324"/>
      <c r="Y847" s="357"/>
      <c r="Z847" s="357"/>
      <c r="AA847" s="358"/>
      <c r="AB847" s="889"/>
    </row>
    <row r="848" spans="1:28" x14ac:dyDescent="0.25">
      <c r="A848" s="318"/>
      <c r="B848" s="371" t="s">
        <v>637</v>
      </c>
      <c r="C848" s="320"/>
      <c r="D848" s="321"/>
      <c r="E848" s="372"/>
      <c r="F848" s="373"/>
      <c r="G848" s="324"/>
      <c r="H848" s="324"/>
      <c r="I848" s="324"/>
      <c r="J848" s="324"/>
      <c r="K848" s="324"/>
      <c r="L848" s="324"/>
      <c r="M848" s="324"/>
      <c r="N848" s="324"/>
      <c r="O848" s="324"/>
      <c r="P848" s="324"/>
      <c r="Q848" s="324"/>
      <c r="R848" s="324"/>
      <c r="S848" s="324"/>
      <c r="T848" s="324"/>
      <c r="U848" s="324"/>
      <c r="V848" s="324"/>
      <c r="W848" s="324"/>
      <c r="X848" s="324"/>
      <c r="Y848" s="357"/>
      <c r="Z848" s="357"/>
      <c r="AA848" s="358"/>
      <c r="AB848" s="889"/>
    </row>
    <row r="849" spans="1:28" x14ac:dyDescent="0.25">
      <c r="A849" s="318"/>
      <c r="B849" s="371" t="s">
        <v>638</v>
      </c>
      <c r="C849" s="320"/>
      <c r="D849" s="321"/>
      <c r="E849" s="372"/>
      <c r="F849" s="373"/>
      <c r="G849" s="324"/>
      <c r="H849" s="324"/>
      <c r="I849" s="324"/>
      <c r="J849" s="324"/>
      <c r="K849" s="324"/>
      <c r="L849" s="324"/>
      <c r="M849" s="324"/>
      <c r="N849" s="324"/>
      <c r="O849" s="324"/>
      <c r="P849" s="324"/>
      <c r="Q849" s="324"/>
      <c r="R849" s="324"/>
      <c r="S849" s="324"/>
      <c r="T849" s="324"/>
      <c r="U849" s="324"/>
      <c r="V849" s="324"/>
      <c r="W849" s="324"/>
      <c r="X849" s="324"/>
      <c r="Y849" s="357"/>
      <c r="Z849" s="357"/>
      <c r="AA849" s="358"/>
      <c r="AB849" s="889"/>
    </row>
    <row r="850" spans="1:28" x14ac:dyDescent="0.25">
      <c r="A850" s="318"/>
      <c r="B850" s="371" t="s">
        <v>639</v>
      </c>
      <c r="C850" s="320"/>
      <c r="D850" s="321"/>
      <c r="E850" s="372"/>
      <c r="F850" s="373"/>
      <c r="G850" s="324"/>
      <c r="H850" s="324"/>
      <c r="I850" s="324"/>
      <c r="J850" s="324"/>
      <c r="K850" s="324"/>
      <c r="L850" s="324"/>
      <c r="M850" s="324"/>
      <c r="N850" s="324"/>
      <c r="O850" s="324"/>
      <c r="P850" s="324"/>
      <c r="Q850" s="324"/>
      <c r="R850" s="324"/>
      <c r="S850" s="324"/>
      <c r="T850" s="324"/>
      <c r="U850" s="324"/>
      <c r="V850" s="324"/>
      <c r="W850" s="324"/>
      <c r="X850" s="324"/>
      <c r="Y850" s="357"/>
      <c r="Z850" s="357"/>
      <c r="AA850" s="358"/>
      <c r="AB850" s="889"/>
    </row>
    <row r="851" spans="1:28" x14ac:dyDescent="0.25">
      <c r="A851" s="318"/>
      <c r="B851" s="371" t="s">
        <v>640</v>
      </c>
      <c r="C851" s="320"/>
      <c r="D851" s="321"/>
      <c r="E851" s="372"/>
      <c r="F851" s="373"/>
      <c r="G851" s="324"/>
      <c r="H851" s="324"/>
      <c r="I851" s="324"/>
      <c r="J851" s="324"/>
      <c r="K851" s="324"/>
      <c r="L851" s="324"/>
      <c r="M851" s="324"/>
      <c r="N851" s="324"/>
      <c r="O851" s="324"/>
      <c r="P851" s="324"/>
      <c r="Q851" s="324"/>
      <c r="R851" s="324"/>
      <c r="S851" s="324"/>
      <c r="T851" s="324"/>
      <c r="U851" s="324"/>
      <c r="V851" s="324"/>
      <c r="W851" s="324"/>
      <c r="X851" s="324"/>
      <c r="Y851" s="357"/>
      <c r="Z851" s="357"/>
      <c r="AA851" s="358"/>
      <c r="AB851" s="889"/>
    </row>
    <row r="852" spans="1:28" x14ac:dyDescent="0.25">
      <c r="A852" s="318"/>
      <c r="B852" s="371" t="s">
        <v>641</v>
      </c>
      <c r="C852" s="320"/>
      <c r="D852" s="321"/>
      <c r="E852" s="372"/>
      <c r="F852" s="373"/>
      <c r="G852" s="324"/>
      <c r="H852" s="324"/>
      <c r="I852" s="324"/>
      <c r="J852" s="324"/>
      <c r="K852" s="324"/>
      <c r="L852" s="324"/>
      <c r="M852" s="324"/>
      <c r="N852" s="324"/>
      <c r="O852" s="324"/>
      <c r="P852" s="324"/>
      <c r="Q852" s="324"/>
      <c r="R852" s="324"/>
      <c r="S852" s="324"/>
      <c r="T852" s="324"/>
      <c r="U852" s="324"/>
      <c r="V852" s="324"/>
      <c r="W852" s="324"/>
      <c r="X852" s="324"/>
      <c r="Y852" s="357"/>
      <c r="Z852" s="357"/>
      <c r="AA852" s="358"/>
      <c r="AB852" s="889"/>
    </row>
    <row r="853" spans="1:28" x14ac:dyDescent="0.25">
      <c r="A853" s="318"/>
      <c r="B853" s="371" t="s">
        <v>642</v>
      </c>
      <c r="C853" s="320"/>
      <c r="D853" s="321"/>
      <c r="E853" s="372"/>
      <c r="F853" s="373"/>
      <c r="G853" s="324"/>
      <c r="H853" s="324"/>
      <c r="I853" s="324"/>
      <c r="J853" s="324"/>
      <c r="K853" s="324"/>
      <c r="L853" s="324"/>
      <c r="M853" s="324"/>
      <c r="N853" s="324"/>
      <c r="O853" s="324"/>
      <c r="P853" s="324"/>
      <c r="Q853" s="324"/>
      <c r="R853" s="324"/>
      <c r="S853" s="324"/>
      <c r="T853" s="324"/>
      <c r="U853" s="324"/>
      <c r="V853" s="324"/>
      <c r="W853" s="324"/>
      <c r="X853" s="324"/>
      <c r="Y853" s="357"/>
      <c r="Z853" s="357"/>
      <c r="AA853" s="358"/>
      <c r="AB853" s="889"/>
    </row>
    <row r="854" spans="1:28" x14ac:dyDescent="0.25">
      <c r="A854" s="318"/>
      <c r="B854" s="371" t="s">
        <v>643</v>
      </c>
      <c r="C854" s="320"/>
      <c r="D854" s="321"/>
      <c r="E854" s="372"/>
      <c r="F854" s="373"/>
      <c r="G854" s="324"/>
      <c r="H854" s="324"/>
      <c r="I854" s="324"/>
      <c r="J854" s="324"/>
      <c r="K854" s="324"/>
      <c r="L854" s="324"/>
      <c r="M854" s="324"/>
      <c r="N854" s="324"/>
      <c r="O854" s="324"/>
      <c r="P854" s="324"/>
      <c r="Q854" s="324"/>
      <c r="R854" s="324"/>
      <c r="S854" s="324"/>
      <c r="T854" s="324"/>
      <c r="U854" s="324"/>
      <c r="V854" s="324"/>
      <c r="W854" s="324"/>
      <c r="X854" s="324"/>
      <c r="Y854" s="357"/>
      <c r="Z854" s="357"/>
      <c r="AA854" s="358"/>
      <c r="AB854" s="889"/>
    </row>
    <row r="855" spans="1:28" x14ac:dyDescent="0.25">
      <c r="A855" s="318"/>
      <c r="B855" s="371" t="s">
        <v>644</v>
      </c>
      <c r="C855" s="320"/>
      <c r="D855" s="321"/>
      <c r="E855" s="372"/>
      <c r="F855" s="373"/>
      <c r="G855" s="324"/>
      <c r="H855" s="324"/>
      <c r="I855" s="324"/>
      <c r="J855" s="324"/>
      <c r="K855" s="324"/>
      <c r="L855" s="324"/>
      <c r="M855" s="324"/>
      <c r="N855" s="324"/>
      <c r="O855" s="324"/>
      <c r="P855" s="324"/>
      <c r="Q855" s="324"/>
      <c r="R855" s="324"/>
      <c r="S855" s="324"/>
      <c r="T855" s="324"/>
      <c r="U855" s="324"/>
      <c r="V855" s="324"/>
      <c r="W855" s="324"/>
      <c r="X855" s="324"/>
      <c r="Y855" s="357"/>
      <c r="Z855" s="357"/>
      <c r="AA855" s="358"/>
      <c r="AB855" s="889"/>
    </row>
    <row r="856" spans="1:28" x14ac:dyDescent="0.25">
      <c r="A856" s="318"/>
      <c r="B856" s="371" t="s">
        <v>645</v>
      </c>
      <c r="C856" s="320"/>
      <c r="D856" s="321"/>
      <c r="E856" s="372"/>
      <c r="F856" s="373"/>
      <c r="G856" s="324"/>
      <c r="H856" s="324"/>
      <c r="I856" s="324"/>
      <c r="J856" s="324"/>
      <c r="K856" s="324"/>
      <c r="L856" s="324"/>
      <c r="M856" s="324"/>
      <c r="N856" s="324"/>
      <c r="O856" s="324"/>
      <c r="P856" s="324"/>
      <c r="Q856" s="324"/>
      <c r="R856" s="324"/>
      <c r="S856" s="324"/>
      <c r="T856" s="324"/>
      <c r="U856" s="324"/>
      <c r="V856" s="324"/>
      <c r="W856" s="324"/>
      <c r="X856" s="324"/>
      <c r="Y856" s="357"/>
      <c r="Z856" s="357"/>
      <c r="AA856" s="358"/>
      <c r="AB856" s="889"/>
    </row>
    <row r="857" spans="1:28" x14ac:dyDescent="0.25">
      <c r="A857" s="318"/>
      <c r="B857" s="371" t="s">
        <v>646</v>
      </c>
      <c r="C857" s="320"/>
      <c r="D857" s="321"/>
      <c r="E857" s="372"/>
      <c r="F857" s="373"/>
      <c r="G857" s="324"/>
      <c r="H857" s="324"/>
      <c r="I857" s="324"/>
      <c r="J857" s="324"/>
      <c r="K857" s="324"/>
      <c r="L857" s="324"/>
      <c r="M857" s="324"/>
      <c r="N857" s="324"/>
      <c r="O857" s="324"/>
      <c r="P857" s="324"/>
      <c r="Q857" s="324"/>
      <c r="R857" s="324"/>
      <c r="S857" s="324"/>
      <c r="T857" s="324"/>
      <c r="U857" s="324"/>
      <c r="V857" s="324"/>
      <c r="W857" s="324"/>
      <c r="X857" s="324"/>
      <c r="Y857" s="357"/>
      <c r="Z857" s="357"/>
      <c r="AA857" s="358"/>
      <c r="AB857" s="889"/>
    </row>
    <row r="858" spans="1:28" x14ac:dyDescent="0.25">
      <c r="A858" s="318"/>
      <c r="B858" s="371" t="s">
        <v>647</v>
      </c>
      <c r="C858" s="320"/>
      <c r="D858" s="321"/>
      <c r="E858" s="372"/>
      <c r="F858" s="373"/>
      <c r="G858" s="324"/>
      <c r="H858" s="324"/>
      <c r="I858" s="324"/>
      <c r="J858" s="324"/>
      <c r="K858" s="324"/>
      <c r="L858" s="324"/>
      <c r="M858" s="324"/>
      <c r="N858" s="324"/>
      <c r="O858" s="324"/>
      <c r="P858" s="324"/>
      <c r="Q858" s="324"/>
      <c r="R858" s="324"/>
      <c r="S858" s="324"/>
      <c r="T858" s="324"/>
      <c r="U858" s="324"/>
      <c r="V858" s="324"/>
      <c r="W858" s="324"/>
      <c r="X858" s="324"/>
      <c r="Y858" s="357"/>
      <c r="Z858" s="357"/>
      <c r="AA858" s="358"/>
      <c r="AB858" s="889"/>
    </row>
    <row r="859" spans="1:28" x14ac:dyDescent="0.25">
      <c r="A859" s="318"/>
      <c r="B859" s="371" t="s">
        <v>648</v>
      </c>
      <c r="C859" s="320"/>
      <c r="D859" s="321"/>
      <c r="E859" s="372"/>
      <c r="F859" s="373"/>
      <c r="G859" s="324"/>
      <c r="H859" s="324"/>
      <c r="I859" s="324"/>
      <c r="J859" s="324"/>
      <c r="K859" s="324"/>
      <c r="L859" s="324"/>
      <c r="M859" s="324"/>
      <c r="N859" s="324"/>
      <c r="O859" s="324"/>
      <c r="P859" s="324"/>
      <c r="Q859" s="324"/>
      <c r="R859" s="324"/>
      <c r="S859" s="324"/>
      <c r="T859" s="324"/>
      <c r="U859" s="324"/>
      <c r="V859" s="324"/>
      <c r="W859" s="324"/>
      <c r="X859" s="324"/>
      <c r="Y859" s="357"/>
      <c r="Z859" s="357"/>
      <c r="AA859" s="358"/>
      <c r="AB859" s="889"/>
    </row>
    <row r="860" spans="1:28" x14ac:dyDescent="0.25">
      <c r="A860" s="318"/>
      <c r="B860" s="371" t="s">
        <v>649</v>
      </c>
      <c r="C860" s="320"/>
      <c r="D860" s="321"/>
      <c r="E860" s="372"/>
      <c r="F860" s="373"/>
      <c r="G860" s="324"/>
      <c r="H860" s="324"/>
      <c r="I860" s="324"/>
      <c r="J860" s="324"/>
      <c r="K860" s="324"/>
      <c r="L860" s="324"/>
      <c r="M860" s="324"/>
      <c r="N860" s="324"/>
      <c r="O860" s="324"/>
      <c r="P860" s="324"/>
      <c r="Q860" s="324"/>
      <c r="R860" s="324"/>
      <c r="S860" s="324"/>
      <c r="T860" s="324"/>
      <c r="U860" s="324"/>
      <c r="V860" s="324"/>
      <c r="W860" s="324"/>
      <c r="X860" s="324"/>
      <c r="Y860" s="357"/>
      <c r="Z860" s="357"/>
      <c r="AA860" s="358"/>
      <c r="AB860" s="889"/>
    </row>
    <row r="861" spans="1:28" x14ac:dyDescent="0.25">
      <c r="A861" s="318"/>
      <c r="B861" s="371" t="s">
        <v>650</v>
      </c>
      <c r="C861" s="320"/>
      <c r="D861" s="321"/>
      <c r="E861" s="372"/>
      <c r="F861" s="373"/>
      <c r="G861" s="324"/>
      <c r="H861" s="324"/>
      <c r="I861" s="324"/>
      <c r="J861" s="324"/>
      <c r="K861" s="324"/>
      <c r="L861" s="324"/>
      <c r="M861" s="324"/>
      <c r="N861" s="324"/>
      <c r="O861" s="324"/>
      <c r="P861" s="324"/>
      <c r="Q861" s="324"/>
      <c r="R861" s="324"/>
      <c r="S861" s="324"/>
      <c r="T861" s="324"/>
      <c r="U861" s="324"/>
      <c r="V861" s="324"/>
      <c r="W861" s="324"/>
      <c r="X861" s="324"/>
      <c r="Y861" s="357"/>
      <c r="Z861" s="357"/>
      <c r="AA861" s="358"/>
      <c r="AB861" s="889"/>
    </row>
    <row r="862" spans="1:28" x14ac:dyDescent="0.25">
      <c r="A862" s="318"/>
      <c r="B862" s="371" t="s">
        <v>651</v>
      </c>
      <c r="C862" s="320"/>
      <c r="D862" s="321"/>
      <c r="E862" s="372"/>
      <c r="F862" s="373"/>
      <c r="G862" s="324"/>
      <c r="H862" s="324"/>
      <c r="I862" s="324"/>
      <c r="J862" s="324"/>
      <c r="K862" s="324"/>
      <c r="L862" s="324"/>
      <c r="M862" s="324"/>
      <c r="N862" s="324"/>
      <c r="O862" s="324"/>
      <c r="P862" s="324"/>
      <c r="Q862" s="324"/>
      <c r="R862" s="324"/>
      <c r="S862" s="324"/>
      <c r="T862" s="324"/>
      <c r="U862" s="324"/>
      <c r="V862" s="324"/>
      <c r="W862" s="324"/>
      <c r="X862" s="324"/>
      <c r="Y862" s="357"/>
      <c r="Z862" s="357"/>
      <c r="AA862" s="358"/>
      <c r="AB862" s="889"/>
    </row>
    <row r="863" spans="1:28" x14ac:dyDescent="0.25">
      <c r="A863" s="318"/>
      <c r="B863" s="371" t="s">
        <v>652</v>
      </c>
      <c r="C863" s="320"/>
      <c r="D863" s="321"/>
      <c r="E863" s="372"/>
      <c r="F863" s="373"/>
      <c r="G863" s="324"/>
      <c r="H863" s="324"/>
      <c r="I863" s="324"/>
      <c r="J863" s="324"/>
      <c r="K863" s="324"/>
      <c r="L863" s="324"/>
      <c r="M863" s="324"/>
      <c r="N863" s="324"/>
      <c r="O863" s="324"/>
      <c r="P863" s="324"/>
      <c r="Q863" s="324"/>
      <c r="R863" s="324"/>
      <c r="S863" s="324"/>
      <c r="T863" s="324"/>
      <c r="U863" s="324"/>
      <c r="V863" s="324"/>
      <c r="W863" s="324"/>
      <c r="X863" s="324"/>
      <c r="Y863" s="357"/>
      <c r="Z863" s="357"/>
      <c r="AA863" s="358"/>
      <c r="AB863" s="889"/>
    </row>
    <row r="864" spans="1:28" x14ac:dyDescent="0.25">
      <c r="A864" s="318"/>
      <c r="B864" s="371" t="s">
        <v>653</v>
      </c>
      <c r="C864" s="320"/>
      <c r="D864" s="321"/>
      <c r="E864" s="372"/>
      <c r="F864" s="373"/>
      <c r="G864" s="324"/>
      <c r="H864" s="324"/>
      <c r="I864" s="324"/>
      <c r="J864" s="324"/>
      <c r="K864" s="324"/>
      <c r="L864" s="324"/>
      <c r="M864" s="324"/>
      <c r="N864" s="324"/>
      <c r="O864" s="324"/>
      <c r="P864" s="324"/>
      <c r="Q864" s="324"/>
      <c r="R864" s="324"/>
      <c r="S864" s="324"/>
      <c r="T864" s="324"/>
      <c r="U864" s="324"/>
      <c r="V864" s="324"/>
      <c r="W864" s="324"/>
      <c r="X864" s="324"/>
      <c r="Y864" s="357"/>
      <c r="Z864" s="357"/>
      <c r="AA864" s="358"/>
      <c r="AB864" s="889"/>
    </row>
    <row r="865" spans="1:28" x14ac:dyDescent="0.25">
      <c r="A865" s="318"/>
      <c r="B865" s="371" t="s">
        <v>654</v>
      </c>
      <c r="C865" s="320"/>
      <c r="D865" s="321"/>
      <c r="E865" s="372"/>
      <c r="F865" s="373"/>
      <c r="G865" s="324"/>
      <c r="H865" s="324"/>
      <c r="I865" s="324"/>
      <c r="J865" s="324"/>
      <c r="K865" s="324"/>
      <c r="L865" s="324"/>
      <c r="M865" s="324"/>
      <c r="N865" s="324"/>
      <c r="O865" s="324"/>
      <c r="P865" s="324"/>
      <c r="Q865" s="324"/>
      <c r="R865" s="324"/>
      <c r="S865" s="324"/>
      <c r="T865" s="324"/>
      <c r="U865" s="324"/>
      <c r="V865" s="324"/>
      <c r="W865" s="324"/>
      <c r="X865" s="324"/>
      <c r="Y865" s="357"/>
      <c r="Z865" s="357"/>
      <c r="AA865" s="358"/>
      <c r="AB865" s="889"/>
    </row>
    <row r="866" spans="1:28" x14ac:dyDescent="0.25">
      <c r="A866" s="318"/>
      <c r="B866" s="371" t="s">
        <v>655</v>
      </c>
      <c r="C866" s="320"/>
      <c r="D866" s="321"/>
      <c r="E866" s="372"/>
      <c r="F866" s="373"/>
      <c r="G866" s="324"/>
      <c r="H866" s="324"/>
      <c r="I866" s="324"/>
      <c r="J866" s="324"/>
      <c r="K866" s="324"/>
      <c r="L866" s="324"/>
      <c r="M866" s="324"/>
      <c r="N866" s="324"/>
      <c r="O866" s="324"/>
      <c r="P866" s="324"/>
      <c r="Q866" s="324"/>
      <c r="R866" s="324"/>
      <c r="S866" s="324"/>
      <c r="T866" s="324"/>
      <c r="U866" s="324"/>
      <c r="V866" s="324"/>
      <c r="W866" s="324"/>
      <c r="X866" s="324"/>
      <c r="Y866" s="357"/>
      <c r="Z866" s="357"/>
      <c r="AA866" s="358"/>
      <c r="AB866" s="889"/>
    </row>
    <row r="867" spans="1:28" x14ac:dyDescent="0.25">
      <c r="A867" s="318"/>
      <c r="B867" s="371" t="s">
        <v>656</v>
      </c>
      <c r="C867" s="320"/>
      <c r="D867" s="321"/>
      <c r="E867" s="372"/>
      <c r="F867" s="373"/>
      <c r="G867" s="324"/>
      <c r="H867" s="324"/>
      <c r="I867" s="324"/>
      <c r="J867" s="324"/>
      <c r="K867" s="324"/>
      <c r="L867" s="324"/>
      <c r="M867" s="324"/>
      <c r="N867" s="324"/>
      <c r="O867" s="324"/>
      <c r="P867" s="324"/>
      <c r="Q867" s="324"/>
      <c r="R867" s="324"/>
      <c r="S867" s="324"/>
      <c r="T867" s="324"/>
      <c r="U867" s="324"/>
      <c r="V867" s="324"/>
      <c r="W867" s="324"/>
      <c r="X867" s="324"/>
      <c r="Y867" s="357"/>
      <c r="Z867" s="357"/>
      <c r="AA867" s="358"/>
      <c r="AB867" s="889"/>
    </row>
    <row r="868" spans="1:28" x14ac:dyDescent="0.25">
      <c r="A868" s="318"/>
      <c r="B868" s="371" t="s">
        <v>657</v>
      </c>
      <c r="C868" s="320"/>
      <c r="D868" s="321"/>
      <c r="E868" s="372"/>
      <c r="F868" s="373"/>
      <c r="G868" s="324"/>
      <c r="H868" s="324"/>
      <c r="I868" s="324"/>
      <c r="J868" s="324"/>
      <c r="K868" s="324"/>
      <c r="L868" s="324"/>
      <c r="M868" s="324"/>
      <c r="N868" s="324"/>
      <c r="O868" s="324"/>
      <c r="P868" s="324"/>
      <c r="Q868" s="324"/>
      <c r="R868" s="324"/>
      <c r="S868" s="324"/>
      <c r="T868" s="324"/>
      <c r="U868" s="324"/>
      <c r="V868" s="324"/>
      <c r="W868" s="324"/>
      <c r="X868" s="324"/>
      <c r="Y868" s="357"/>
      <c r="Z868" s="357"/>
      <c r="AA868" s="358"/>
      <c r="AB868" s="889"/>
    </row>
    <row r="869" spans="1:28" x14ac:dyDescent="0.25">
      <c r="A869" s="318"/>
      <c r="B869" s="371" t="s">
        <v>658</v>
      </c>
      <c r="C869" s="320"/>
      <c r="D869" s="321"/>
      <c r="E869" s="372"/>
      <c r="F869" s="373"/>
      <c r="G869" s="324"/>
      <c r="H869" s="324"/>
      <c r="I869" s="324"/>
      <c r="J869" s="324"/>
      <c r="K869" s="324"/>
      <c r="L869" s="324"/>
      <c r="M869" s="324"/>
      <c r="N869" s="324"/>
      <c r="O869" s="324"/>
      <c r="P869" s="324"/>
      <c r="Q869" s="324"/>
      <c r="R869" s="324"/>
      <c r="S869" s="324"/>
      <c r="T869" s="324"/>
      <c r="U869" s="324"/>
      <c r="V869" s="324"/>
      <c r="W869" s="324"/>
      <c r="X869" s="324"/>
      <c r="Y869" s="357"/>
      <c r="Z869" s="357"/>
      <c r="AA869" s="358"/>
      <c r="AB869" s="889"/>
    </row>
    <row r="870" spans="1:28" x14ac:dyDescent="0.25">
      <c r="A870" s="318"/>
      <c r="B870" s="371" t="s">
        <v>659</v>
      </c>
      <c r="C870" s="320"/>
      <c r="D870" s="321"/>
      <c r="E870" s="372"/>
      <c r="F870" s="373"/>
      <c r="G870" s="324"/>
      <c r="H870" s="324"/>
      <c r="I870" s="324"/>
      <c r="J870" s="324"/>
      <c r="K870" s="324"/>
      <c r="L870" s="324"/>
      <c r="M870" s="324"/>
      <c r="N870" s="324"/>
      <c r="O870" s="324"/>
      <c r="P870" s="324"/>
      <c r="Q870" s="324"/>
      <c r="R870" s="324"/>
      <c r="S870" s="324"/>
      <c r="T870" s="324"/>
      <c r="U870" s="324"/>
      <c r="V870" s="324"/>
      <c r="W870" s="324"/>
      <c r="X870" s="324"/>
      <c r="Y870" s="357"/>
      <c r="Z870" s="357"/>
      <c r="AA870" s="358"/>
      <c r="AB870" s="889"/>
    </row>
    <row r="871" spans="1:28" x14ac:dyDescent="0.25">
      <c r="A871" s="318"/>
      <c r="B871" s="371" t="s">
        <v>660</v>
      </c>
      <c r="C871" s="320"/>
      <c r="D871" s="321"/>
      <c r="E871" s="372"/>
      <c r="F871" s="373"/>
      <c r="G871" s="324"/>
      <c r="H871" s="324"/>
      <c r="I871" s="324"/>
      <c r="J871" s="324"/>
      <c r="K871" s="324"/>
      <c r="L871" s="324"/>
      <c r="M871" s="324"/>
      <c r="N871" s="324"/>
      <c r="O871" s="324"/>
      <c r="P871" s="324"/>
      <c r="Q871" s="324"/>
      <c r="R871" s="324"/>
      <c r="S871" s="324"/>
      <c r="T871" s="324"/>
      <c r="U871" s="324"/>
      <c r="V871" s="324"/>
      <c r="W871" s="324"/>
      <c r="X871" s="324"/>
      <c r="Y871" s="357"/>
      <c r="Z871" s="357"/>
      <c r="AA871" s="358"/>
      <c r="AB871" s="889"/>
    </row>
    <row r="872" spans="1:28" x14ac:dyDescent="0.25">
      <c r="A872" s="318"/>
      <c r="B872" s="371" t="s">
        <v>661</v>
      </c>
      <c r="C872" s="320"/>
      <c r="D872" s="321"/>
      <c r="E872" s="372"/>
      <c r="F872" s="373"/>
      <c r="G872" s="324"/>
      <c r="H872" s="324"/>
      <c r="I872" s="324"/>
      <c r="J872" s="324"/>
      <c r="K872" s="324"/>
      <c r="L872" s="324"/>
      <c r="M872" s="324"/>
      <c r="N872" s="324"/>
      <c r="O872" s="324"/>
      <c r="P872" s="324"/>
      <c r="Q872" s="324"/>
      <c r="R872" s="324"/>
      <c r="S872" s="324"/>
      <c r="T872" s="324"/>
      <c r="U872" s="324"/>
      <c r="V872" s="324"/>
      <c r="W872" s="324"/>
      <c r="X872" s="324"/>
      <c r="Y872" s="357"/>
      <c r="Z872" s="357"/>
      <c r="AA872" s="358"/>
      <c r="AB872" s="889"/>
    </row>
    <row r="873" spans="1:28" x14ac:dyDescent="0.25">
      <c r="A873" s="318"/>
      <c r="B873" s="371" t="s">
        <v>662</v>
      </c>
      <c r="C873" s="320"/>
      <c r="D873" s="321"/>
      <c r="E873" s="372"/>
      <c r="F873" s="373"/>
      <c r="G873" s="324"/>
      <c r="H873" s="324"/>
      <c r="I873" s="324"/>
      <c r="J873" s="324"/>
      <c r="K873" s="324"/>
      <c r="L873" s="324"/>
      <c r="M873" s="324"/>
      <c r="N873" s="324"/>
      <c r="O873" s="324"/>
      <c r="P873" s="324"/>
      <c r="Q873" s="324"/>
      <c r="R873" s="324"/>
      <c r="S873" s="324"/>
      <c r="T873" s="324"/>
      <c r="U873" s="324"/>
      <c r="V873" s="324"/>
      <c r="W873" s="324"/>
      <c r="X873" s="324"/>
      <c r="Y873" s="357"/>
      <c r="Z873" s="357"/>
      <c r="AA873" s="358"/>
      <c r="AB873" s="889"/>
    </row>
    <row r="874" spans="1:28" ht="25.5" x14ac:dyDescent="0.25">
      <c r="A874" s="309">
        <v>28</v>
      </c>
      <c r="B874" s="351" t="s">
        <v>663</v>
      </c>
      <c r="C874" s="311" t="str">
        <f t="shared" si="48"/>
        <v xml:space="preserve">2C </v>
      </c>
      <c r="D874" s="312" t="s">
        <v>495</v>
      </c>
      <c r="E874" s="374" t="s">
        <v>664</v>
      </c>
      <c r="F874" s="363" t="s">
        <v>665</v>
      </c>
      <c r="G874" s="313" t="s">
        <v>44</v>
      </c>
      <c r="H874" s="313" t="s">
        <v>44</v>
      </c>
      <c r="I874" s="313" t="s">
        <v>44</v>
      </c>
      <c r="J874" s="313" t="s">
        <v>44</v>
      </c>
      <c r="K874" s="313">
        <f t="shared" si="77"/>
        <v>42059</v>
      </c>
      <c r="L874" s="313">
        <f t="shared" si="71"/>
        <v>42067</v>
      </c>
      <c r="M874" s="313">
        <f t="shared" si="71"/>
        <v>42067</v>
      </c>
      <c r="N874" s="313">
        <f t="shared" si="78"/>
        <v>42067</v>
      </c>
      <c r="O874" s="313">
        <f t="shared" si="79"/>
        <v>42068</v>
      </c>
      <c r="P874" s="314">
        <f t="shared" si="80"/>
        <v>42071</v>
      </c>
      <c r="Q874" s="314" t="s">
        <v>44</v>
      </c>
      <c r="R874" s="314" t="s">
        <v>44</v>
      </c>
      <c r="S874" s="314" t="s">
        <v>44</v>
      </c>
      <c r="T874" s="314" t="s">
        <v>44</v>
      </c>
      <c r="U874" s="314">
        <f t="shared" si="75"/>
        <v>42071</v>
      </c>
      <c r="V874" s="314">
        <f t="shared" si="75"/>
        <v>42075</v>
      </c>
      <c r="W874" s="314">
        <f t="shared" si="81"/>
        <v>42079</v>
      </c>
      <c r="X874" s="315">
        <v>42082</v>
      </c>
      <c r="Y874" s="353"/>
      <c r="Z874" s="353"/>
      <c r="AA874" s="354">
        <v>5000</v>
      </c>
      <c r="AB874" s="890"/>
    </row>
    <row r="875" spans="1:28" x14ac:dyDescent="0.25">
      <c r="A875" s="318"/>
      <c r="B875" s="371" t="s">
        <v>666</v>
      </c>
      <c r="C875" s="320"/>
      <c r="D875" s="321"/>
      <c r="E875" s="372"/>
      <c r="F875" s="373"/>
      <c r="G875" s="324"/>
      <c r="H875" s="324"/>
      <c r="I875" s="324"/>
      <c r="J875" s="324"/>
      <c r="K875" s="324"/>
      <c r="L875" s="324"/>
      <c r="M875" s="324"/>
      <c r="N875" s="324"/>
      <c r="O875" s="324"/>
      <c r="P875" s="324"/>
      <c r="Q875" s="324"/>
      <c r="R875" s="324"/>
      <c r="S875" s="324"/>
      <c r="T875" s="324"/>
      <c r="U875" s="324"/>
      <c r="V875" s="324"/>
      <c r="W875" s="324"/>
      <c r="X875" s="324"/>
      <c r="Y875" s="357"/>
      <c r="Z875" s="357"/>
      <c r="AA875" s="358"/>
      <c r="AB875" s="889"/>
    </row>
    <row r="876" spans="1:28" x14ac:dyDescent="0.25">
      <c r="A876" s="318"/>
      <c r="B876" s="371" t="s">
        <v>667</v>
      </c>
      <c r="C876" s="320"/>
      <c r="D876" s="321"/>
      <c r="E876" s="372"/>
      <c r="F876" s="373"/>
      <c r="G876" s="324"/>
      <c r="H876" s="324"/>
      <c r="I876" s="324"/>
      <c r="J876" s="324"/>
      <c r="K876" s="324"/>
      <c r="L876" s="324"/>
      <c r="M876" s="324"/>
      <c r="N876" s="324"/>
      <c r="O876" s="324"/>
      <c r="P876" s="324"/>
      <c r="Q876" s="324"/>
      <c r="R876" s="324"/>
      <c r="S876" s="324"/>
      <c r="T876" s="324"/>
      <c r="U876" s="324"/>
      <c r="V876" s="324"/>
      <c r="W876" s="324"/>
      <c r="X876" s="324"/>
      <c r="Y876" s="357"/>
      <c r="Z876" s="357"/>
      <c r="AA876" s="358"/>
      <c r="AB876" s="889"/>
    </row>
    <row r="877" spans="1:28" x14ac:dyDescent="0.25">
      <c r="A877" s="318"/>
      <c r="B877" s="371" t="s">
        <v>668</v>
      </c>
      <c r="C877" s="320"/>
      <c r="D877" s="321"/>
      <c r="E877" s="372"/>
      <c r="F877" s="373"/>
      <c r="G877" s="324"/>
      <c r="H877" s="324"/>
      <c r="I877" s="324"/>
      <c r="J877" s="324"/>
      <c r="K877" s="324"/>
      <c r="L877" s="324"/>
      <c r="M877" s="324"/>
      <c r="N877" s="324"/>
      <c r="O877" s="324"/>
      <c r="P877" s="324"/>
      <c r="Q877" s="324"/>
      <c r="R877" s="324"/>
      <c r="S877" s="324"/>
      <c r="T877" s="324"/>
      <c r="U877" s="324"/>
      <c r="V877" s="324"/>
      <c r="W877" s="324"/>
      <c r="X877" s="324"/>
      <c r="Y877" s="357"/>
      <c r="Z877" s="357"/>
      <c r="AA877" s="358"/>
      <c r="AB877" s="889"/>
    </row>
    <row r="878" spans="1:28" x14ac:dyDescent="0.25">
      <c r="A878" s="318"/>
      <c r="B878" s="371" t="s">
        <v>669</v>
      </c>
      <c r="C878" s="320"/>
      <c r="D878" s="321"/>
      <c r="E878" s="372"/>
      <c r="F878" s="373"/>
      <c r="G878" s="324"/>
      <c r="H878" s="324"/>
      <c r="I878" s="324"/>
      <c r="J878" s="324"/>
      <c r="K878" s="324"/>
      <c r="L878" s="324"/>
      <c r="M878" s="324"/>
      <c r="N878" s="324"/>
      <c r="O878" s="324"/>
      <c r="P878" s="324"/>
      <c r="Q878" s="324"/>
      <c r="R878" s="324"/>
      <c r="S878" s="324"/>
      <c r="T878" s="324"/>
      <c r="U878" s="324"/>
      <c r="V878" s="324"/>
      <c r="W878" s="324"/>
      <c r="X878" s="324"/>
      <c r="Y878" s="357"/>
      <c r="Z878" s="357"/>
      <c r="AA878" s="358"/>
      <c r="AB878" s="889"/>
    </row>
    <row r="879" spans="1:28" ht="25.5" x14ac:dyDescent="0.25">
      <c r="A879" s="350">
        <v>29</v>
      </c>
      <c r="B879" s="351" t="s">
        <v>670</v>
      </c>
      <c r="C879" s="311" t="str">
        <f t="shared" si="48"/>
        <v xml:space="preserve">2C </v>
      </c>
      <c r="D879" s="312" t="s">
        <v>495</v>
      </c>
      <c r="E879" s="374" t="s">
        <v>671</v>
      </c>
      <c r="F879" s="363" t="s">
        <v>672</v>
      </c>
      <c r="G879" s="313" t="s">
        <v>44</v>
      </c>
      <c r="H879" s="313" t="s">
        <v>44</v>
      </c>
      <c r="I879" s="313" t="s">
        <v>44</v>
      </c>
      <c r="J879" s="313" t="s">
        <v>44</v>
      </c>
      <c r="K879" s="313">
        <f t="shared" ref="K879" si="82">SUM(L879-8)</f>
        <v>42041</v>
      </c>
      <c r="L879" s="313">
        <f t="shared" ref="L879:M879" si="83">SUM(M879*1)</f>
        <v>42049</v>
      </c>
      <c r="M879" s="313">
        <f t="shared" si="83"/>
        <v>42049</v>
      </c>
      <c r="N879" s="313">
        <f t="shared" ref="N879" si="84">SUM(O879-1)</f>
        <v>42049</v>
      </c>
      <c r="O879" s="313">
        <f t="shared" ref="O879" si="85">SUM(U879-3)</f>
        <v>42050</v>
      </c>
      <c r="P879" s="314">
        <f t="shared" ref="P879" si="86">SUM(U879*1)</f>
        <v>42053</v>
      </c>
      <c r="Q879" s="314" t="s">
        <v>44</v>
      </c>
      <c r="R879" s="314" t="s">
        <v>44</v>
      </c>
      <c r="S879" s="314" t="s">
        <v>44</v>
      </c>
      <c r="T879" s="314" t="s">
        <v>44</v>
      </c>
      <c r="U879" s="314">
        <f t="shared" ref="U879:V879" si="87">SUM(V879-4)</f>
        <v>42053</v>
      </c>
      <c r="V879" s="314">
        <f t="shared" si="87"/>
        <v>42057</v>
      </c>
      <c r="W879" s="314">
        <f t="shared" ref="W879" si="88">SUM(X879-3)</f>
        <v>42061</v>
      </c>
      <c r="X879" s="315">
        <v>42064</v>
      </c>
      <c r="Y879" s="353"/>
      <c r="Z879" s="353"/>
      <c r="AA879" s="354">
        <v>2000</v>
      </c>
      <c r="AB879" s="890"/>
    </row>
    <row r="880" spans="1:28" x14ac:dyDescent="0.25">
      <c r="A880" s="375"/>
      <c r="B880" s="371" t="s">
        <v>673</v>
      </c>
      <c r="C880" s="320"/>
      <c r="D880" s="321"/>
      <c r="E880" s="372"/>
      <c r="F880" s="373"/>
      <c r="G880" s="324"/>
      <c r="H880" s="324"/>
      <c r="I880" s="324"/>
      <c r="J880" s="324"/>
      <c r="K880" s="324"/>
      <c r="L880" s="324"/>
      <c r="M880" s="324"/>
      <c r="N880" s="324"/>
      <c r="O880" s="324"/>
      <c r="P880" s="324"/>
      <c r="Q880" s="324"/>
      <c r="R880" s="324"/>
      <c r="S880" s="324"/>
      <c r="T880" s="324"/>
      <c r="U880" s="324"/>
      <c r="V880" s="324"/>
      <c r="W880" s="324"/>
      <c r="X880" s="324"/>
      <c r="Y880" s="357"/>
      <c r="Z880" s="357"/>
      <c r="AA880" s="358"/>
      <c r="AB880" s="889"/>
    </row>
    <row r="881" spans="1:28" x14ac:dyDescent="0.25">
      <c r="A881" s="375"/>
      <c r="B881" s="371" t="s">
        <v>674</v>
      </c>
      <c r="C881" s="320"/>
      <c r="D881" s="321"/>
      <c r="E881" s="372"/>
      <c r="F881" s="373"/>
      <c r="G881" s="324"/>
      <c r="H881" s="324"/>
      <c r="I881" s="324"/>
      <c r="J881" s="324"/>
      <c r="K881" s="324"/>
      <c r="L881" s="324"/>
      <c r="M881" s="324"/>
      <c r="N881" s="324"/>
      <c r="O881" s="324"/>
      <c r="P881" s="324"/>
      <c r="Q881" s="324"/>
      <c r="R881" s="324"/>
      <c r="S881" s="324"/>
      <c r="T881" s="324"/>
      <c r="U881" s="324"/>
      <c r="V881" s="324"/>
      <c r="W881" s="324"/>
      <c r="X881" s="324"/>
      <c r="Y881" s="357"/>
      <c r="Z881" s="357"/>
      <c r="AA881" s="358"/>
      <c r="AB881" s="889"/>
    </row>
    <row r="882" spans="1:28" x14ac:dyDescent="0.25">
      <c r="A882" s="375"/>
      <c r="B882" s="371" t="s">
        <v>675</v>
      </c>
      <c r="C882" s="320"/>
      <c r="D882" s="321"/>
      <c r="E882" s="372"/>
      <c r="F882" s="373"/>
      <c r="G882" s="324"/>
      <c r="H882" s="324"/>
      <c r="I882" s="324"/>
      <c r="J882" s="324"/>
      <c r="K882" s="324"/>
      <c r="L882" s="324"/>
      <c r="M882" s="324"/>
      <c r="N882" s="324"/>
      <c r="O882" s="324"/>
      <c r="P882" s="324"/>
      <c r="Q882" s="324"/>
      <c r="R882" s="324"/>
      <c r="S882" s="324"/>
      <c r="T882" s="324"/>
      <c r="U882" s="324"/>
      <c r="V882" s="324"/>
      <c r="W882" s="324"/>
      <c r="X882" s="324"/>
      <c r="Y882" s="357"/>
      <c r="Z882" s="357"/>
      <c r="AA882" s="358"/>
      <c r="AB882" s="889"/>
    </row>
    <row r="883" spans="1:28" x14ac:dyDescent="0.25">
      <c r="A883" s="375"/>
      <c r="B883" s="371" t="s">
        <v>676</v>
      </c>
      <c r="C883" s="320"/>
      <c r="D883" s="321"/>
      <c r="E883" s="372"/>
      <c r="F883" s="373"/>
      <c r="G883" s="324"/>
      <c r="H883" s="324"/>
      <c r="I883" s="324"/>
      <c r="J883" s="324"/>
      <c r="K883" s="324"/>
      <c r="L883" s="324"/>
      <c r="M883" s="324"/>
      <c r="N883" s="324"/>
      <c r="O883" s="324"/>
      <c r="P883" s="324"/>
      <c r="Q883" s="324"/>
      <c r="R883" s="324"/>
      <c r="S883" s="324"/>
      <c r="T883" s="324"/>
      <c r="U883" s="324"/>
      <c r="V883" s="324"/>
      <c r="W883" s="324"/>
      <c r="X883" s="324"/>
      <c r="Y883" s="357"/>
      <c r="Z883" s="357"/>
      <c r="AA883" s="358"/>
      <c r="AB883" s="889"/>
    </row>
    <row r="884" spans="1:28" x14ac:dyDescent="0.25">
      <c r="A884" s="375"/>
      <c r="B884" s="371" t="s">
        <v>677</v>
      </c>
      <c r="C884" s="320"/>
      <c r="D884" s="321"/>
      <c r="E884" s="372"/>
      <c r="F884" s="373"/>
      <c r="G884" s="324"/>
      <c r="H884" s="324"/>
      <c r="I884" s="324"/>
      <c r="J884" s="324"/>
      <c r="K884" s="324"/>
      <c r="L884" s="324"/>
      <c r="M884" s="324"/>
      <c r="N884" s="324"/>
      <c r="O884" s="324"/>
      <c r="P884" s="324"/>
      <c r="Q884" s="324"/>
      <c r="R884" s="324"/>
      <c r="S884" s="324"/>
      <c r="T884" s="324"/>
      <c r="U884" s="324"/>
      <c r="V884" s="324"/>
      <c r="W884" s="324"/>
      <c r="X884" s="324"/>
      <c r="Y884" s="357"/>
      <c r="Z884" s="357"/>
      <c r="AA884" s="358"/>
      <c r="AB884" s="889"/>
    </row>
    <row r="885" spans="1:28" x14ac:dyDescent="0.25">
      <c r="A885" s="375"/>
      <c r="B885" s="371" t="s">
        <v>678</v>
      </c>
      <c r="C885" s="320"/>
      <c r="D885" s="321"/>
      <c r="E885" s="372"/>
      <c r="F885" s="373"/>
      <c r="G885" s="324"/>
      <c r="H885" s="324"/>
      <c r="I885" s="324"/>
      <c r="J885" s="324"/>
      <c r="K885" s="324"/>
      <c r="L885" s="324"/>
      <c r="M885" s="324"/>
      <c r="N885" s="324"/>
      <c r="O885" s="324"/>
      <c r="P885" s="324"/>
      <c r="Q885" s="324"/>
      <c r="R885" s="324"/>
      <c r="S885" s="324"/>
      <c r="T885" s="324"/>
      <c r="U885" s="324"/>
      <c r="V885" s="324"/>
      <c r="W885" s="324"/>
      <c r="X885" s="324"/>
      <c r="Y885" s="357"/>
      <c r="Z885" s="357"/>
      <c r="AA885" s="358"/>
      <c r="AB885" s="889"/>
    </row>
    <row r="886" spans="1:28" x14ac:dyDescent="0.25">
      <c r="A886" s="375"/>
      <c r="B886" s="371" t="s">
        <v>679</v>
      </c>
      <c r="C886" s="320"/>
      <c r="D886" s="321"/>
      <c r="E886" s="372"/>
      <c r="F886" s="373"/>
      <c r="G886" s="324"/>
      <c r="H886" s="324"/>
      <c r="I886" s="324"/>
      <c r="J886" s="324"/>
      <c r="K886" s="324"/>
      <c r="L886" s="324"/>
      <c r="M886" s="324"/>
      <c r="N886" s="324"/>
      <c r="O886" s="324"/>
      <c r="P886" s="324"/>
      <c r="Q886" s="324"/>
      <c r="R886" s="324"/>
      <c r="S886" s="324"/>
      <c r="T886" s="324"/>
      <c r="U886" s="324"/>
      <c r="V886" s="324"/>
      <c r="W886" s="324"/>
      <c r="X886" s="324"/>
      <c r="Y886" s="357"/>
      <c r="Z886" s="357"/>
      <c r="AA886" s="358"/>
      <c r="AB886" s="889"/>
    </row>
    <row r="887" spans="1:28" x14ac:dyDescent="0.25">
      <c r="A887" s="375"/>
      <c r="B887" s="371" t="s">
        <v>680</v>
      </c>
      <c r="C887" s="320"/>
      <c r="D887" s="321"/>
      <c r="E887" s="372"/>
      <c r="F887" s="373"/>
      <c r="G887" s="324"/>
      <c r="H887" s="324"/>
      <c r="I887" s="324"/>
      <c r="J887" s="324"/>
      <c r="K887" s="324"/>
      <c r="L887" s="324"/>
      <c r="M887" s="324"/>
      <c r="N887" s="324"/>
      <c r="O887" s="324"/>
      <c r="P887" s="324"/>
      <c r="Q887" s="324"/>
      <c r="R887" s="324"/>
      <c r="S887" s="324"/>
      <c r="T887" s="324"/>
      <c r="U887" s="324"/>
      <c r="V887" s="324"/>
      <c r="W887" s="324"/>
      <c r="X887" s="324"/>
      <c r="Y887" s="357"/>
      <c r="Z887" s="357"/>
      <c r="AA887" s="358"/>
      <c r="AB887" s="889"/>
    </row>
    <row r="888" spans="1:28" x14ac:dyDescent="0.25">
      <c r="A888" s="375"/>
      <c r="B888" s="371" t="s">
        <v>681</v>
      </c>
      <c r="C888" s="320"/>
      <c r="D888" s="321"/>
      <c r="E888" s="372"/>
      <c r="F888" s="373"/>
      <c r="G888" s="324"/>
      <c r="H888" s="324"/>
      <c r="I888" s="324"/>
      <c r="J888" s="324"/>
      <c r="K888" s="324"/>
      <c r="L888" s="324"/>
      <c r="M888" s="324"/>
      <c r="N888" s="324"/>
      <c r="O888" s="324"/>
      <c r="P888" s="324"/>
      <c r="Q888" s="324"/>
      <c r="R888" s="324"/>
      <c r="S888" s="324"/>
      <c r="T888" s="324"/>
      <c r="U888" s="324"/>
      <c r="V888" s="324"/>
      <c r="W888" s="324"/>
      <c r="X888" s="324"/>
      <c r="Y888" s="357"/>
      <c r="Z888" s="357"/>
      <c r="AA888" s="358"/>
      <c r="AB888" s="889"/>
    </row>
    <row r="889" spans="1:28" ht="25.5" x14ac:dyDescent="0.25">
      <c r="A889" s="350">
        <v>30</v>
      </c>
      <c r="B889" s="351" t="s">
        <v>682</v>
      </c>
      <c r="C889" s="311" t="str">
        <f t="shared" si="48"/>
        <v>3C</v>
      </c>
      <c r="D889" s="312" t="s">
        <v>495</v>
      </c>
      <c r="E889" s="374" t="s">
        <v>683</v>
      </c>
      <c r="F889" s="363" t="s">
        <v>684</v>
      </c>
      <c r="G889" s="313" t="s">
        <v>44</v>
      </c>
      <c r="H889" s="313" t="s">
        <v>44</v>
      </c>
      <c r="I889" s="313" t="s">
        <v>44</v>
      </c>
      <c r="J889" s="313" t="s">
        <v>44</v>
      </c>
      <c r="K889" s="313">
        <f t="shared" ref="K889:K936" si="89">SUM(L889-20)</f>
        <v>42048</v>
      </c>
      <c r="L889" s="313">
        <f t="shared" ref="L889:N924" si="90">SUM(M889*1)</f>
        <v>42068</v>
      </c>
      <c r="M889" s="313">
        <f t="shared" si="90"/>
        <v>42068</v>
      </c>
      <c r="N889" s="313">
        <f t="shared" si="90"/>
        <v>42068</v>
      </c>
      <c r="O889" s="313">
        <f t="shared" ref="O889:O936" si="91">SUM(P889-15)</f>
        <v>42068</v>
      </c>
      <c r="P889" s="314">
        <f t="shared" ref="P889:P936" si="92">SUM(Q889*1)</f>
        <v>42083</v>
      </c>
      <c r="Q889" s="314">
        <f t="shared" ref="Q889:Q936" si="93">SUM(R889-8)</f>
        <v>42083</v>
      </c>
      <c r="R889" s="314">
        <f t="shared" ref="R889:R936" si="94">SUM(S889-10)</f>
        <v>42091</v>
      </c>
      <c r="S889" s="314">
        <f t="shared" ref="S889:S936" si="95">SUM(T889-30)</f>
        <v>42101</v>
      </c>
      <c r="T889" s="314">
        <f t="shared" ref="T889:T936" si="96">SUM(U889*1)</f>
        <v>42131</v>
      </c>
      <c r="U889" s="314">
        <f t="shared" ref="U889:U936" si="97">SUM(V889-30)</f>
        <v>42131</v>
      </c>
      <c r="V889" s="314">
        <f t="shared" ref="V889:V936" si="98">SUM(W889-15)</f>
        <v>42161</v>
      </c>
      <c r="W889" s="314">
        <f t="shared" ref="W889:W936" si="99">SUM(X889-10)</f>
        <v>42176</v>
      </c>
      <c r="X889" s="315">
        <v>42186</v>
      </c>
      <c r="Y889" s="353"/>
      <c r="Z889" s="353"/>
      <c r="AA889" s="354">
        <v>178561</v>
      </c>
      <c r="AB889" s="890"/>
    </row>
    <row r="890" spans="1:28" x14ac:dyDescent="0.25">
      <c r="A890" s="375"/>
      <c r="B890" s="371" t="s">
        <v>685</v>
      </c>
      <c r="C890" s="320"/>
      <c r="D890" s="321"/>
      <c r="E890" s="372"/>
      <c r="F890" s="373"/>
      <c r="G890" s="324"/>
      <c r="H890" s="324"/>
      <c r="I890" s="324"/>
      <c r="J890" s="324"/>
      <c r="K890" s="324"/>
      <c r="L890" s="324"/>
      <c r="M890" s="324"/>
      <c r="N890" s="324"/>
      <c r="O890" s="324"/>
      <c r="P890" s="324"/>
      <c r="Q890" s="324"/>
      <c r="R890" s="324"/>
      <c r="S890" s="324"/>
      <c r="T890" s="324"/>
      <c r="U890" s="324"/>
      <c r="V890" s="324"/>
      <c r="W890" s="324"/>
      <c r="X890" s="324"/>
      <c r="Y890" s="357"/>
      <c r="Z890" s="357"/>
      <c r="AA890" s="358"/>
      <c r="AB890" s="889"/>
    </row>
    <row r="891" spans="1:28" x14ac:dyDescent="0.25">
      <c r="A891" s="375"/>
      <c r="B891" s="371" t="s">
        <v>686</v>
      </c>
      <c r="C891" s="320"/>
      <c r="D891" s="321"/>
      <c r="E891" s="372"/>
      <c r="F891" s="373"/>
      <c r="G891" s="324"/>
      <c r="H891" s="324"/>
      <c r="I891" s="324"/>
      <c r="J891" s="324"/>
      <c r="K891" s="324"/>
      <c r="L891" s="324"/>
      <c r="M891" s="324"/>
      <c r="N891" s="324"/>
      <c r="O891" s="324"/>
      <c r="P891" s="324"/>
      <c r="Q891" s="324"/>
      <c r="R891" s="324"/>
      <c r="S891" s="324"/>
      <c r="T891" s="324"/>
      <c r="U891" s="324"/>
      <c r="V891" s="324"/>
      <c r="W891" s="324"/>
      <c r="X891" s="324"/>
      <c r="Y891" s="357"/>
      <c r="Z891" s="357"/>
      <c r="AA891" s="358"/>
      <c r="AB891" s="889"/>
    </row>
    <row r="892" spans="1:28" x14ac:dyDescent="0.25">
      <c r="A892" s="375"/>
      <c r="B892" s="371" t="s">
        <v>687</v>
      </c>
      <c r="C892" s="320"/>
      <c r="D892" s="321"/>
      <c r="E892" s="372"/>
      <c r="F892" s="373"/>
      <c r="G892" s="324"/>
      <c r="H892" s="324"/>
      <c r="I892" s="324"/>
      <c r="J892" s="324"/>
      <c r="K892" s="324"/>
      <c r="L892" s="324"/>
      <c r="M892" s="324"/>
      <c r="N892" s="324"/>
      <c r="O892" s="324"/>
      <c r="P892" s="324"/>
      <c r="Q892" s="324"/>
      <c r="R892" s="324"/>
      <c r="S892" s="324"/>
      <c r="T892" s="324"/>
      <c r="U892" s="324"/>
      <c r="V892" s="324"/>
      <c r="W892" s="324"/>
      <c r="X892" s="324"/>
      <c r="Y892" s="357"/>
      <c r="Z892" s="357"/>
      <c r="AA892" s="358"/>
      <c r="AB892" s="889"/>
    </row>
    <row r="893" spans="1:28" x14ac:dyDescent="0.25">
      <c r="A893" s="375"/>
      <c r="B893" s="371" t="s">
        <v>688</v>
      </c>
      <c r="C893" s="320"/>
      <c r="D893" s="321"/>
      <c r="E893" s="372"/>
      <c r="F893" s="373"/>
      <c r="G893" s="324"/>
      <c r="H893" s="324"/>
      <c r="I893" s="324"/>
      <c r="J893" s="324"/>
      <c r="K893" s="324"/>
      <c r="L893" s="324"/>
      <c r="M893" s="324"/>
      <c r="N893" s="324"/>
      <c r="O893" s="324"/>
      <c r="P893" s="324"/>
      <c r="Q893" s="324"/>
      <c r="R893" s="324"/>
      <c r="S893" s="324"/>
      <c r="T893" s="324"/>
      <c r="U893" s="324"/>
      <c r="V893" s="324"/>
      <c r="W893" s="324"/>
      <c r="X893" s="324"/>
      <c r="Y893" s="357"/>
      <c r="Z893" s="357"/>
      <c r="AA893" s="358"/>
      <c r="AB893" s="889"/>
    </row>
    <row r="894" spans="1:28" x14ac:dyDescent="0.25">
      <c r="A894" s="375"/>
      <c r="B894" s="371" t="s">
        <v>689</v>
      </c>
      <c r="C894" s="320"/>
      <c r="D894" s="321"/>
      <c r="E894" s="372"/>
      <c r="F894" s="373"/>
      <c r="G894" s="324"/>
      <c r="H894" s="324"/>
      <c r="I894" s="324"/>
      <c r="J894" s="324"/>
      <c r="K894" s="324"/>
      <c r="L894" s="324"/>
      <c r="M894" s="324"/>
      <c r="N894" s="324"/>
      <c r="O894" s="324"/>
      <c r="P894" s="324"/>
      <c r="Q894" s="324"/>
      <c r="R894" s="324"/>
      <c r="S894" s="324"/>
      <c r="T894" s="324"/>
      <c r="U894" s="324"/>
      <c r="V894" s="324"/>
      <c r="W894" s="324"/>
      <c r="X894" s="324"/>
      <c r="Y894" s="357"/>
      <c r="Z894" s="357"/>
      <c r="AA894" s="358"/>
      <c r="AB894" s="889"/>
    </row>
    <row r="895" spans="1:28" x14ac:dyDescent="0.25">
      <c r="A895" s="375"/>
      <c r="B895" s="371" t="s">
        <v>690</v>
      </c>
      <c r="C895" s="320"/>
      <c r="D895" s="321"/>
      <c r="E895" s="372"/>
      <c r="F895" s="373"/>
      <c r="G895" s="324"/>
      <c r="H895" s="324"/>
      <c r="I895" s="324"/>
      <c r="J895" s="324"/>
      <c r="K895" s="324"/>
      <c r="L895" s="324"/>
      <c r="M895" s="324"/>
      <c r="N895" s="324"/>
      <c r="O895" s="324"/>
      <c r="P895" s="324"/>
      <c r="Q895" s="324"/>
      <c r="R895" s="324"/>
      <c r="S895" s="324"/>
      <c r="T895" s="324"/>
      <c r="U895" s="324"/>
      <c r="V895" s="324"/>
      <c r="W895" s="324"/>
      <c r="X895" s="324"/>
      <c r="Y895" s="357"/>
      <c r="Z895" s="357"/>
      <c r="AA895" s="358"/>
      <c r="AB895" s="889"/>
    </row>
    <row r="896" spans="1:28" x14ac:dyDescent="0.25">
      <c r="A896" s="375"/>
      <c r="B896" s="371" t="s">
        <v>691</v>
      </c>
      <c r="C896" s="320"/>
      <c r="D896" s="321"/>
      <c r="E896" s="372"/>
      <c r="F896" s="373"/>
      <c r="G896" s="324"/>
      <c r="H896" s="324"/>
      <c r="I896" s="324"/>
      <c r="J896" s="324"/>
      <c r="K896" s="324"/>
      <c r="L896" s="324"/>
      <c r="M896" s="324"/>
      <c r="N896" s="324"/>
      <c r="O896" s="324"/>
      <c r="P896" s="324"/>
      <c r="Q896" s="324"/>
      <c r="R896" s="324"/>
      <c r="S896" s="324"/>
      <c r="T896" s="324"/>
      <c r="U896" s="324"/>
      <c r="V896" s="324"/>
      <c r="W896" s="324"/>
      <c r="X896" s="324"/>
      <c r="Y896" s="357"/>
      <c r="Z896" s="357"/>
      <c r="AA896" s="358"/>
      <c r="AB896" s="889"/>
    </row>
    <row r="897" spans="1:28" x14ac:dyDescent="0.25">
      <c r="A897" s="375"/>
      <c r="B897" s="371" t="s">
        <v>692</v>
      </c>
      <c r="C897" s="320"/>
      <c r="D897" s="321"/>
      <c r="E897" s="372"/>
      <c r="F897" s="373"/>
      <c r="G897" s="324"/>
      <c r="H897" s="324"/>
      <c r="I897" s="324"/>
      <c r="J897" s="324"/>
      <c r="K897" s="324"/>
      <c r="L897" s="324"/>
      <c r="M897" s="324"/>
      <c r="N897" s="324"/>
      <c r="O897" s="324"/>
      <c r="P897" s="324"/>
      <c r="Q897" s="324"/>
      <c r="R897" s="324"/>
      <c r="S897" s="324"/>
      <c r="T897" s="324"/>
      <c r="U897" s="324"/>
      <c r="V897" s="324"/>
      <c r="W897" s="324"/>
      <c r="X897" s="324"/>
      <c r="Y897" s="357"/>
      <c r="Z897" s="357"/>
      <c r="AA897" s="358"/>
      <c r="AB897" s="889"/>
    </row>
    <row r="898" spans="1:28" x14ac:dyDescent="0.25">
      <c r="A898" s="375"/>
      <c r="B898" s="371" t="s">
        <v>693</v>
      </c>
      <c r="C898" s="320"/>
      <c r="D898" s="321"/>
      <c r="E898" s="372"/>
      <c r="F898" s="373"/>
      <c r="G898" s="324"/>
      <c r="H898" s="324"/>
      <c r="I898" s="324"/>
      <c r="J898" s="324"/>
      <c r="K898" s="324"/>
      <c r="L898" s="324"/>
      <c r="M898" s="324"/>
      <c r="N898" s="324"/>
      <c r="O898" s="324"/>
      <c r="P898" s="324"/>
      <c r="Q898" s="324"/>
      <c r="R898" s="324"/>
      <c r="S898" s="324"/>
      <c r="T898" s="324"/>
      <c r="U898" s="324"/>
      <c r="V898" s="324"/>
      <c r="W898" s="324"/>
      <c r="X898" s="324"/>
      <c r="Y898" s="357"/>
      <c r="Z898" s="357"/>
      <c r="AA898" s="358"/>
      <c r="AB898" s="889"/>
    </row>
    <row r="899" spans="1:28" x14ac:dyDescent="0.25">
      <c r="A899" s="375"/>
      <c r="B899" s="371" t="s">
        <v>694</v>
      </c>
      <c r="C899" s="320"/>
      <c r="D899" s="321"/>
      <c r="E899" s="372"/>
      <c r="F899" s="373"/>
      <c r="G899" s="324"/>
      <c r="H899" s="324"/>
      <c r="I899" s="324"/>
      <c r="J899" s="324"/>
      <c r="K899" s="324"/>
      <c r="L899" s="324"/>
      <c r="M899" s="324"/>
      <c r="N899" s="324"/>
      <c r="O899" s="324"/>
      <c r="P899" s="324"/>
      <c r="Q899" s="324"/>
      <c r="R899" s="324"/>
      <c r="S899" s="324"/>
      <c r="T899" s="324"/>
      <c r="U899" s="324"/>
      <c r="V899" s="324"/>
      <c r="W899" s="324"/>
      <c r="X899" s="324"/>
      <c r="Y899" s="357"/>
      <c r="Z899" s="357"/>
      <c r="AA899" s="358"/>
      <c r="AB899" s="889"/>
    </row>
    <row r="900" spans="1:28" x14ac:dyDescent="0.25">
      <c r="A900" s="375"/>
      <c r="B900" s="371" t="s">
        <v>695</v>
      </c>
      <c r="C900" s="320"/>
      <c r="D900" s="321"/>
      <c r="E900" s="372"/>
      <c r="F900" s="373"/>
      <c r="G900" s="324"/>
      <c r="H900" s="324"/>
      <c r="I900" s="324"/>
      <c r="J900" s="324"/>
      <c r="K900" s="324"/>
      <c r="L900" s="324"/>
      <c r="M900" s="324"/>
      <c r="N900" s="324"/>
      <c r="O900" s="324"/>
      <c r="P900" s="324"/>
      <c r="Q900" s="324"/>
      <c r="R900" s="324"/>
      <c r="S900" s="324"/>
      <c r="T900" s="324"/>
      <c r="U900" s="324"/>
      <c r="V900" s="324"/>
      <c r="W900" s="324"/>
      <c r="X900" s="324"/>
      <c r="Y900" s="357"/>
      <c r="Z900" s="357"/>
      <c r="AA900" s="358"/>
      <c r="AB900" s="889"/>
    </row>
    <row r="901" spans="1:28" x14ac:dyDescent="0.25">
      <c r="A901" s="375"/>
      <c r="B901" s="371" t="s">
        <v>696</v>
      </c>
      <c r="C901" s="320"/>
      <c r="D901" s="321"/>
      <c r="E901" s="372"/>
      <c r="F901" s="373"/>
      <c r="G901" s="324"/>
      <c r="H901" s="324"/>
      <c r="I901" s="324"/>
      <c r="J901" s="324"/>
      <c r="K901" s="324"/>
      <c r="L901" s="324"/>
      <c r="M901" s="324"/>
      <c r="N901" s="324"/>
      <c r="O901" s="324"/>
      <c r="P901" s="324"/>
      <c r="Q901" s="324"/>
      <c r="R901" s="324"/>
      <c r="S901" s="324"/>
      <c r="T901" s="324"/>
      <c r="U901" s="324"/>
      <c r="V901" s="324"/>
      <c r="W901" s="324"/>
      <c r="X901" s="324"/>
      <c r="Y901" s="357"/>
      <c r="Z901" s="357"/>
      <c r="AA901" s="358"/>
      <c r="AB901" s="889"/>
    </row>
    <row r="902" spans="1:28" x14ac:dyDescent="0.25">
      <c r="A902" s="375"/>
      <c r="B902" s="371" t="s">
        <v>697</v>
      </c>
      <c r="C902" s="320"/>
      <c r="D902" s="321"/>
      <c r="E902" s="372"/>
      <c r="F902" s="373"/>
      <c r="G902" s="324"/>
      <c r="H902" s="324"/>
      <c r="I902" s="324"/>
      <c r="J902" s="324"/>
      <c r="K902" s="324"/>
      <c r="L902" s="324"/>
      <c r="M902" s="324"/>
      <c r="N902" s="324"/>
      <c r="O902" s="324"/>
      <c r="P902" s="324"/>
      <c r="Q902" s="324"/>
      <c r="R902" s="324"/>
      <c r="S902" s="324"/>
      <c r="T902" s="324"/>
      <c r="U902" s="324"/>
      <c r="V902" s="324"/>
      <c r="W902" s="324"/>
      <c r="X902" s="324"/>
      <c r="Y902" s="357"/>
      <c r="Z902" s="357"/>
      <c r="AA902" s="358"/>
      <c r="AB902" s="889"/>
    </row>
    <row r="903" spans="1:28" x14ac:dyDescent="0.25">
      <c r="A903" s="375"/>
      <c r="B903" s="371" t="s">
        <v>698</v>
      </c>
      <c r="C903" s="320"/>
      <c r="D903" s="321"/>
      <c r="E903" s="372"/>
      <c r="F903" s="373"/>
      <c r="G903" s="324"/>
      <c r="H903" s="324"/>
      <c r="I903" s="324"/>
      <c r="J903" s="324"/>
      <c r="K903" s="324"/>
      <c r="L903" s="324"/>
      <c r="M903" s="324"/>
      <c r="N903" s="324"/>
      <c r="O903" s="324"/>
      <c r="P903" s="324"/>
      <c r="Q903" s="324"/>
      <c r="R903" s="324"/>
      <c r="S903" s="324"/>
      <c r="T903" s="324"/>
      <c r="U903" s="324"/>
      <c r="V903" s="324"/>
      <c r="W903" s="324"/>
      <c r="X903" s="324"/>
      <c r="Y903" s="357"/>
      <c r="Z903" s="357"/>
      <c r="AA903" s="358"/>
      <c r="AB903" s="889"/>
    </row>
    <row r="904" spans="1:28" x14ac:dyDescent="0.25">
      <c r="A904" s="375"/>
      <c r="B904" s="371" t="s">
        <v>699</v>
      </c>
      <c r="C904" s="320"/>
      <c r="D904" s="321"/>
      <c r="E904" s="372"/>
      <c r="F904" s="373"/>
      <c r="G904" s="324"/>
      <c r="H904" s="324"/>
      <c r="I904" s="324"/>
      <c r="J904" s="324"/>
      <c r="K904" s="324"/>
      <c r="L904" s="324"/>
      <c r="M904" s="324"/>
      <c r="N904" s="324"/>
      <c r="O904" s="324"/>
      <c r="P904" s="324"/>
      <c r="Q904" s="324"/>
      <c r="R904" s="324"/>
      <c r="S904" s="324"/>
      <c r="T904" s="324"/>
      <c r="U904" s="324"/>
      <c r="V904" s="324"/>
      <c r="W904" s="324"/>
      <c r="X904" s="324"/>
      <c r="Y904" s="357"/>
      <c r="Z904" s="357"/>
      <c r="AA904" s="358"/>
      <c r="AB904" s="889"/>
    </row>
    <row r="905" spans="1:28" x14ac:dyDescent="0.25">
      <c r="A905" s="375"/>
      <c r="B905" s="371" t="s">
        <v>700</v>
      </c>
      <c r="C905" s="320"/>
      <c r="D905" s="321"/>
      <c r="E905" s="372"/>
      <c r="F905" s="373"/>
      <c r="G905" s="324"/>
      <c r="H905" s="324"/>
      <c r="I905" s="324"/>
      <c r="J905" s="324"/>
      <c r="K905" s="324"/>
      <c r="L905" s="324"/>
      <c r="M905" s="324"/>
      <c r="N905" s="324"/>
      <c r="O905" s="324"/>
      <c r="P905" s="324"/>
      <c r="Q905" s="324"/>
      <c r="R905" s="324"/>
      <c r="S905" s="324"/>
      <c r="T905" s="324"/>
      <c r="U905" s="324"/>
      <c r="V905" s="324"/>
      <c r="W905" s="324"/>
      <c r="X905" s="324"/>
      <c r="Y905" s="357"/>
      <c r="Z905" s="357"/>
      <c r="AA905" s="358"/>
      <c r="AB905" s="889"/>
    </row>
    <row r="906" spans="1:28" x14ac:dyDescent="0.25">
      <c r="A906" s="375"/>
      <c r="B906" s="371" t="s">
        <v>701</v>
      </c>
      <c r="C906" s="320"/>
      <c r="D906" s="321"/>
      <c r="E906" s="372"/>
      <c r="F906" s="373"/>
      <c r="G906" s="324"/>
      <c r="H906" s="324"/>
      <c r="I906" s="324"/>
      <c r="J906" s="324"/>
      <c r="K906" s="324"/>
      <c r="L906" s="324"/>
      <c r="M906" s="324"/>
      <c r="N906" s="324"/>
      <c r="O906" s="324"/>
      <c r="P906" s="324"/>
      <c r="Q906" s="324"/>
      <c r="R906" s="324"/>
      <c r="S906" s="324"/>
      <c r="T906" s="324"/>
      <c r="U906" s="324"/>
      <c r="V906" s="324"/>
      <c r="W906" s="324"/>
      <c r="X906" s="324"/>
      <c r="Y906" s="357"/>
      <c r="Z906" s="357"/>
      <c r="AA906" s="358"/>
      <c r="AB906" s="889"/>
    </row>
    <row r="907" spans="1:28" x14ac:dyDescent="0.25">
      <c r="A907" s="375"/>
      <c r="B907" s="371" t="s">
        <v>702</v>
      </c>
      <c r="C907" s="320"/>
      <c r="D907" s="321"/>
      <c r="E907" s="372"/>
      <c r="F907" s="373"/>
      <c r="G907" s="324"/>
      <c r="H907" s="324"/>
      <c r="I907" s="324"/>
      <c r="J907" s="324"/>
      <c r="K907" s="324"/>
      <c r="L907" s="324"/>
      <c r="M907" s="324"/>
      <c r="N907" s="324"/>
      <c r="O907" s="324"/>
      <c r="P907" s="324"/>
      <c r="Q907" s="324"/>
      <c r="R907" s="324"/>
      <c r="S907" s="324"/>
      <c r="T907" s="324"/>
      <c r="U907" s="324"/>
      <c r="V907" s="324"/>
      <c r="W907" s="324"/>
      <c r="X907" s="324"/>
      <c r="Y907" s="357"/>
      <c r="Z907" s="357"/>
      <c r="AA907" s="358"/>
      <c r="AB907" s="889"/>
    </row>
    <row r="908" spans="1:28" x14ac:dyDescent="0.25">
      <c r="A908" s="375"/>
      <c r="B908" s="371" t="s">
        <v>703</v>
      </c>
      <c r="C908" s="320"/>
      <c r="D908" s="321"/>
      <c r="E908" s="372"/>
      <c r="F908" s="373"/>
      <c r="G908" s="324"/>
      <c r="H908" s="324"/>
      <c r="I908" s="324"/>
      <c r="J908" s="324"/>
      <c r="K908" s="324"/>
      <c r="L908" s="324"/>
      <c r="M908" s="324"/>
      <c r="N908" s="324"/>
      <c r="O908" s="324"/>
      <c r="P908" s="324"/>
      <c r="Q908" s="324"/>
      <c r="R908" s="324"/>
      <c r="S908" s="324"/>
      <c r="T908" s="324"/>
      <c r="U908" s="324"/>
      <c r="V908" s="324"/>
      <c r="W908" s="324"/>
      <c r="X908" s="324"/>
      <c r="Y908" s="357"/>
      <c r="Z908" s="357"/>
      <c r="AA908" s="358"/>
      <c r="AB908" s="889"/>
    </row>
    <row r="909" spans="1:28" x14ac:dyDescent="0.25">
      <c r="A909" s="375"/>
      <c r="B909" s="371" t="s">
        <v>704</v>
      </c>
      <c r="C909" s="320"/>
      <c r="D909" s="321"/>
      <c r="E909" s="372"/>
      <c r="F909" s="373"/>
      <c r="G909" s="324"/>
      <c r="H909" s="324"/>
      <c r="I909" s="324"/>
      <c r="J909" s="324"/>
      <c r="K909" s="324"/>
      <c r="L909" s="324"/>
      <c r="M909" s="324"/>
      <c r="N909" s="324"/>
      <c r="O909" s="324"/>
      <c r="P909" s="324"/>
      <c r="Q909" s="324"/>
      <c r="R909" s="324"/>
      <c r="S909" s="324"/>
      <c r="T909" s="324"/>
      <c r="U909" s="324"/>
      <c r="V909" s="324"/>
      <c r="W909" s="324"/>
      <c r="X909" s="324"/>
      <c r="Y909" s="357"/>
      <c r="Z909" s="357"/>
      <c r="AA909" s="358"/>
      <c r="AB909" s="889"/>
    </row>
    <row r="910" spans="1:28" x14ac:dyDescent="0.25">
      <c r="A910" s="375"/>
      <c r="B910" s="371" t="s">
        <v>705</v>
      </c>
      <c r="C910" s="320"/>
      <c r="D910" s="321"/>
      <c r="E910" s="372"/>
      <c r="F910" s="373"/>
      <c r="G910" s="324"/>
      <c r="H910" s="324"/>
      <c r="I910" s="324"/>
      <c r="J910" s="324"/>
      <c r="K910" s="324"/>
      <c r="L910" s="324"/>
      <c r="M910" s="324"/>
      <c r="N910" s="324"/>
      <c r="O910" s="324"/>
      <c r="P910" s="324"/>
      <c r="Q910" s="324"/>
      <c r="R910" s="324"/>
      <c r="S910" s="324"/>
      <c r="T910" s="324"/>
      <c r="U910" s="324"/>
      <c r="V910" s="324"/>
      <c r="W910" s="324"/>
      <c r="X910" s="324"/>
      <c r="Y910" s="357"/>
      <c r="Z910" s="357"/>
      <c r="AA910" s="358"/>
      <c r="AB910" s="889"/>
    </row>
    <row r="911" spans="1:28" x14ac:dyDescent="0.25">
      <c r="A911" s="375"/>
      <c r="B911" s="371" t="s">
        <v>706</v>
      </c>
      <c r="C911" s="320"/>
      <c r="D911" s="321"/>
      <c r="E911" s="372"/>
      <c r="F911" s="373"/>
      <c r="G911" s="324"/>
      <c r="H911" s="324"/>
      <c r="I911" s="324"/>
      <c r="J911" s="324"/>
      <c r="K911" s="324"/>
      <c r="L911" s="324"/>
      <c r="M911" s="324"/>
      <c r="N911" s="324"/>
      <c r="O911" s="324"/>
      <c r="P911" s="324"/>
      <c r="Q911" s="324"/>
      <c r="R911" s="324"/>
      <c r="S911" s="324"/>
      <c r="T911" s="324"/>
      <c r="U911" s="324"/>
      <c r="V911" s="324"/>
      <c r="W911" s="324"/>
      <c r="X911" s="324"/>
      <c r="Y911" s="357"/>
      <c r="Z911" s="357"/>
      <c r="AA911" s="358"/>
      <c r="AB911" s="889"/>
    </row>
    <row r="912" spans="1:28" x14ac:dyDescent="0.25">
      <c r="A912" s="375"/>
      <c r="B912" s="371" t="s">
        <v>707</v>
      </c>
      <c r="C912" s="320"/>
      <c r="D912" s="321"/>
      <c r="E912" s="372"/>
      <c r="F912" s="373"/>
      <c r="G912" s="324"/>
      <c r="H912" s="324"/>
      <c r="I912" s="324"/>
      <c r="J912" s="324"/>
      <c r="K912" s="324"/>
      <c r="L912" s="324"/>
      <c r="M912" s="324"/>
      <c r="N912" s="324"/>
      <c r="O912" s="324"/>
      <c r="P912" s="324"/>
      <c r="Q912" s="324"/>
      <c r="R912" s="324"/>
      <c r="S912" s="324"/>
      <c r="T912" s="324"/>
      <c r="U912" s="324"/>
      <c r="V912" s="324"/>
      <c r="W912" s="324"/>
      <c r="X912" s="324"/>
      <c r="Y912" s="357"/>
      <c r="Z912" s="357"/>
      <c r="AA912" s="358"/>
      <c r="AB912" s="889"/>
    </row>
    <row r="913" spans="1:28" x14ac:dyDescent="0.25">
      <c r="A913" s="375"/>
      <c r="B913" s="371" t="s">
        <v>708</v>
      </c>
      <c r="C913" s="320"/>
      <c r="D913" s="321"/>
      <c r="E913" s="372"/>
      <c r="F913" s="373"/>
      <c r="G913" s="324"/>
      <c r="H913" s="324"/>
      <c r="I913" s="324"/>
      <c r="J913" s="324"/>
      <c r="K913" s="324"/>
      <c r="L913" s="324"/>
      <c r="M913" s="324"/>
      <c r="N913" s="324"/>
      <c r="O913" s="324"/>
      <c r="P913" s="324"/>
      <c r="Q913" s="324"/>
      <c r="R913" s="324"/>
      <c r="S913" s="324"/>
      <c r="T913" s="324"/>
      <c r="U913" s="324"/>
      <c r="V913" s="324"/>
      <c r="W913" s="324"/>
      <c r="X913" s="324"/>
      <c r="Y913" s="357"/>
      <c r="Z913" s="357"/>
      <c r="AA913" s="358"/>
      <c r="AB913" s="889"/>
    </row>
    <row r="914" spans="1:28" x14ac:dyDescent="0.25">
      <c r="A914" s="375"/>
      <c r="B914" s="371" t="s">
        <v>709</v>
      </c>
      <c r="C914" s="320"/>
      <c r="D914" s="321"/>
      <c r="E914" s="372"/>
      <c r="F914" s="373"/>
      <c r="G914" s="324"/>
      <c r="H914" s="324"/>
      <c r="I914" s="324"/>
      <c r="J914" s="324"/>
      <c r="K914" s="324"/>
      <c r="L914" s="324"/>
      <c r="M914" s="324"/>
      <c r="N914" s="324"/>
      <c r="O914" s="324"/>
      <c r="P914" s="324"/>
      <c r="Q914" s="324"/>
      <c r="R914" s="324"/>
      <c r="S914" s="324"/>
      <c r="T914" s="324"/>
      <c r="U914" s="324"/>
      <c r="V914" s="324"/>
      <c r="W914" s="324"/>
      <c r="X914" s="324"/>
      <c r="Y914" s="357"/>
      <c r="Z914" s="357"/>
      <c r="AA914" s="358"/>
      <c r="AB914" s="889"/>
    </row>
    <row r="915" spans="1:28" x14ac:dyDescent="0.25">
      <c r="A915" s="375"/>
      <c r="B915" s="371" t="s">
        <v>710</v>
      </c>
      <c r="C915" s="320"/>
      <c r="D915" s="321"/>
      <c r="E915" s="372"/>
      <c r="F915" s="373"/>
      <c r="G915" s="324"/>
      <c r="H915" s="324"/>
      <c r="I915" s="324"/>
      <c r="J915" s="324"/>
      <c r="K915" s="324"/>
      <c r="L915" s="324"/>
      <c r="M915" s="324"/>
      <c r="N915" s="324"/>
      <c r="O915" s="324"/>
      <c r="P915" s="324"/>
      <c r="Q915" s="324"/>
      <c r="R915" s="324"/>
      <c r="S915" s="324"/>
      <c r="T915" s="324"/>
      <c r="U915" s="324"/>
      <c r="V915" s="324"/>
      <c r="W915" s="324"/>
      <c r="X915" s="324"/>
      <c r="Y915" s="357"/>
      <c r="Z915" s="357"/>
      <c r="AA915" s="358"/>
      <c r="AB915" s="889"/>
    </row>
    <row r="916" spans="1:28" x14ac:dyDescent="0.25">
      <c r="A916" s="375"/>
      <c r="B916" s="371" t="s">
        <v>711</v>
      </c>
      <c r="C916" s="320"/>
      <c r="D916" s="321"/>
      <c r="E916" s="372"/>
      <c r="F916" s="373"/>
      <c r="G916" s="324"/>
      <c r="H916" s="324"/>
      <c r="I916" s="324"/>
      <c r="J916" s="324"/>
      <c r="K916" s="324"/>
      <c r="L916" s="324"/>
      <c r="M916" s="324"/>
      <c r="N916" s="324"/>
      <c r="O916" s="324"/>
      <c r="P916" s="324"/>
      <c r="Q916" s="324"/>
      <c r="R916" s="324"/>
      <c r="S916" s="324"/>
      <c r="T916" s="324"/>
      <c r="U916" s="324"/>
      <c r="V916" s="324"/>
      <c r="W916" s="324"/>
      <c r="X916" s="324"/>
      <c r="Y916" s="357"/>
      <c r="Z916" s="357"/>
      <c r="AA916" s="358"/>
      <c r="AB916" s="889"/>
    </row>
    <row r="917" spans="1:28" x14ac:dyDescent="0.25">
      <c r="A917" s="375"/>
      <c r="B917" s="371" t="s">
        <v>712</v>
      </c>
      <c r="C917" s="320"/>
      <c r="D917" s="321"/>
      <c r="E917" s="372"/>
      <c r="F917" s="373"/>
      <c r="G917" s="324"/>
      <c r="H917" s="324"/>
      <c r="I917" s="324"/>
      <c r="J917" s="324"/>
      <c r="K917" s="324"/>
      <c r="L917" s="324"/>
      <c r="M917" s="324"/>
      <c r="N917" s="324"/>
      <c r="O917" s="324"/>
      <c r="P917" s="324"/>
      <c r="Q917" s="324"/>
      <c r="R917" s="324"/>
      <c r="S917" s="324"/>
      <c r="T917" s="324"/>
      <c r="U917" s="324"/>
      <c r="V917" s="324"/>
      <c r="W917" s="324"/>
      <c r="X917" s="324"/>
      <c r="Y917" s="357"/>
      <c r="Z917" s="357"/>
      <c r="AA917" s="358"/>
      <c r="AB917" s="889"/>
    </row>
    <row r="918" spans="1:28" x14ac:dyDescent="0.25">
      <c r="A918" s="375"/>
      <c r="B918" s="371" t="s">
        <v>713</v>
      </c>
      <c r="C918" s="320"/>
      <c r="D918" s="321"/>
      <c r="E918" s="372"/>
      <c r="F918" s="373"/>
      <c r="G918" s="324"/>
      <c r="H918" s="324"/>
      <c r="I918" s="324"/>
      <c r="J918" s="324"/>
      <c r="K918" s="324"/>
      <c r="L918" s="324"/>
      <c r="M918" s="324"/>
      <c r="N918" s="324"/>
      <c r="O918" s="324"/>
      <c r="P918" s="324"/>
      <c r="Q918" s="324"/>
      <c r="R918" s="324"/>
      <c r="S918" s="324"/>
      <c r="T918" s="324"/>
      <c r="U918" s="324"/>
      <c r="V918" s="324"/>
      <c r="W918" s="324"/>
      <c r="X918" s="324"/>
      <c r="Y918" s="357"/>
      <c r="Z918" s="357"/>
      <c r="AA918" s="358"/>
      <c r="AB918" s="889"/>
    </row>
    <row r="919" spans="1:28" x14ac:dyDescent="0.25">
      <c r="A919" s="375"/>
      <c r="B919" s="371" t="s">
        <v>714</v>
      </c>
      <c r="C919" s="320"/>
      <c r="D919" s="321"/>
      <c r="E919" s="372"/>
      <c r="F919" s="373"/>
      <c r="G919" s="324"/>
      <c r="H919" s="324"/>
      <c r="I919" s="324"/>
      <c r="J919" s="324"/>
      <c r="K919" s="324"/>
      <c r="L919" s="324"/>
      <c r="M919" s="324"/>
      <c r="N919" s="324"/>
      <c r="O919" s="324"/>
      <c r="P919" s="324"/>
      <c r="Q919" s="324"/>
      <c r="R919" s="324"/>
      <c r="S919" s="324"/>
      <c r="T919" s="324"/>
      <c r="U919" s="324"/>
      <c r="V919" s="324"/>
      <c r="W919" s="324"/>
      <c r="X919" s="324"/>
      <c r="Y919" s="357"/>
      <c r="Z919" s="357"/>
      <c r="AA919" s="358"/>
      <c r="AB919" s="889"/>
    </row>
    <row r="920" spans="1:28" x14ac:dyDescent="0.25">
      <c r="A920" s="375"/>
      <c r="B920" s="371" t="s">
        <v>715</v>
      </c>
      <c r="C920" s="320"/>
      <c r="D920" s="321"/>
      <c r="E920" s="372"/>
      <c r="F920" s="373"/>
      <c r="G920" s="324"/>
      <c r="H920" s="324"/>
      <c r="I920" s="324"/>
      <c r="J920" s="324"/>
      <c r="K920" s="324"/>
      <c r="L920" s="324"/>
      <c r="M920" s="324"/>
      <c r="N920" s="324"/>
      <c r="O920" s="324"/>
      <c r="P920" s="324"/>
      <c r="Q920" s="324"/>
      <c r="R920" s="324"/>
      <c r="S920" s="324"/>
      <c r="T920" s="324"/>
      <c r="U920" s="324"/>
      <c r="V920" s="324"/>
      <c r="W920" s="324"/>
      <c r="X920" s="324"/>
      <c r="Y920" s="357"/>
      <c r="Z920" s="357"/>
      <c r="AA920" s="358"/>
      <c r="AB920" s="889"/>
    </row>
    <row r="921" spans="1:28" ht="25.5" x14ac:dyDescent="0.25">
      <c r="A921" s="375">
        <v>31</v>
      </c>
      <c r="B921" s="376" t="s">
        <v>716</v>
      </c>
      <c r="C921" s="344" t="str">
        <f t="shared" ref="C921" si="100">IF(AA921&gt;=470000,"LPN",IF(AND(AA921&gt;190000,AA921&lt;470000),"LP",IF(AND(AA921&gt;=56000,AA921&lt;=190000),"3C","2C ")))</f>
        <v xml:space="preserve">2C </v>
      </c>
      <c r="D921" s="345" t="s">
        <v>495</v>
      </c>
      <c r="E921" s="377" t="s">
        <v>717</v>
      </c>
      <c r="F921" s="378" t="s">
        <v>718</v>
      </c>
      <c r="G921" s="324" t="s">
        <v>44</v>
      </c>
      <c r="H921" s="324" t="s">
        <v>44</v>
      </c>
      <c r="I921" s="324" t="s">
        <v>44</v>
      </c>
      <c r="J921" s="324" t="s">
        <v>44</v>
      </c>
      <c r="K921" s="324">
        <f t="shared" ref="K921" si="101">SUM(L921-20)</f>
        <v>42174</v>
      </c>
      <c r="L921" s="324">
        <f t="shared" ref="L921:N921" si="102">SUM(M921*1)</f>
        <v>42194</v>
      </c>
      <c r="M921" s="324">
        <f t="shared" si="102"/>
        <v>42194</v>
      </c>
      <c r="N921" s="324">
        <f t="shared" si="102"/>
        <v>42194</v>
      </c>
      <c r="O921" s="324">
        <f t="shared" ref="O921" si="103">SUM(P921-15)</f>
        <v>42194</v>
      </c>
      <c r="P921" s="324">
        <f t="shared" ref="P921" si="104">SUM(Q921*1)</f>
        <v>42209</v>
      </c>
      <c r="Q921" s="324">
        <f t="shared" ref="Q921" si="105">SUM(R921-8)</f>
        <v>42209</v>
      </c>
      <c r="R921" s="324">
        <f t="shared" ref="R921" si="106">SUM(S921-10)</f>
        <v>42217</v>
      </c>
      <c r="S921" s="324">
        <f t="shared" ref="S921" si="107">SUM(T921-30)</f>
        <v>42227</v>
      </c>
      <c r="T921" s="324">
        <f t="shared" ref="T921" si="108">SUM(U921*1)</f>
        <v>42257</v>
      </c>
      <c r="U921" s="324">
        <f t="shared" ref="U921" si="109">SUM(V921-30)</f>
        <v>42257</v>
      </c>
      <c r="V921" s="324">
        <f t="shared" ref="V921" si="110">SUM(W921-15)</f>
        <v>42287</v>
      </c>
      <c r="W921" s="324">
        <f t="shared" ref="W921" si="111">SUM(X921-10)</f>
        <v>42302</v>
      </c>
      <c r="X921" s="379">
        <v>42312</v>
      </c>
      <c r="Y921" s="357"/>
      <c r="Z921" s="357"/>
      <c r="AA921" s="361">
        <v>0</v>
      </c>
      <c r="AB921" s="889"/>
    </row>
    <row r="922" spans="1:28" x14ac:dyDescent="0.25">
      <c r="A922" s="375"/>
      <c r="B922" s="371" t="s">
        <v>719</v>
      </c>
      <c r="C922" s="320"/>
      <c r="D922" s="321"/>
      <c r="E922" s="372"/>
      <c r="F922" s="373"/>
      <c r="G922" s="324"/>
      <c r="H922" s="324"/>
      <c r="I922" s="324"/>
      <c r="J922" s="324"/>
      <c r="K922" s="324"/>
      <c r="L922" s="324"/>
      <c r="M922" s="324"/>
      <c r="N922" s="324"/>
      <c r="O922" s="324"/>
      <c r="P922" s="324"/>
      <c r="Q922" s="324"/>
      <c r="R922" s="324"/>
      <c r="S922" s="324"/>
      <c r="T922" s="324"/>
      <c r="U922" s="324"/>
      <c r="V922" s="324"/>
      <c r="W922" s="324"/>
      <c r="X922" s="379"/>
      <c r="Y922" s="357"/>
      <c r="Z922" s="357"/>
      <c r="AA922" s="361"/>
      <c r="AB922" s="889"/>
    </row>
    <row r="923" spans="1:28" x14ac:dyDescent="0.25">
      <c r="A923" s="375"/>
      <c r="B923" s="371" t="s">
        <v>720</v>
      </c>
      <c r="C923" s="320"/>
      <c r="D923" s="321"/>
      <c r="E923" s="372"/>
      <c r="F923" s="373"/>
      <c r="G923" s="324"/>
      <c r="H923" s="324"/>
      <c r="I923" s="324"/>
      <c r="J923" s="324"/>
      <c r="K923" s="324"/>
      <c r="L923" s="324"/>
      <c r="M923" s="324"/>
      <c r="N923" s="324"/>
      <c r="O923" s="324"/>
      <c r="P923" s="324"/>
      <c r="Q923" s="324"/>
      <c r="R923" s="324"/>
      <c r="S923" s="324"/>
      <c r="T923" s="324"/>
      <c r="U923" s="324"/>
      <c r="V923" s="324"/>
      <c r="W923" s="324"/>
      <c r="X923" s="379"/>
      <c r="Y923" s="357"/>
      <c r="Z923" s="357"/>
      <c r="AA923" s="361"/>
      <c r="AB923" s="889"/>
    </row>
    <row r="924" spans="1:28" ht="25.5" x14ac:dyDescent="0.25">
      <c r="A924" s="350">
        <v>32</v>
      </c>
      <c r="B924" s="351" t="s">
        <v>721</v>
      </c>
      <c r="C924" s="311" t="str">
        <f t="shared" ref="C924:C936" si="112">IF(AA924&gt;=470000,"LPN",IF(AND(AA924&gt;190000,AA924&lt;470000),"LP",IF(AND(AA924&gt;=56000,AA924&lt;=190000),"3C","2C ")))</f>
        <v xml:space="preserve">2C </v>
      </c>
      <c r="D924" s="312" t="s">
        <v>495</v>
      </c>
      <c r="E924" s="374" t="s">
        <v>717</v>
      </c>
      <c r="F924" s="363" t="s">
        <v>718</v>
      </c>
      <c r="G924" s="313" t="s">
        <v>44</v>
      </c>
      <c r="H924" s="313" t="s">
        <v>44</v>
      </c>
      <c r="I924" s="313" t="s">
        <v>44</v>
      </c>
      <c r="J924" s="313" t="s">
        <v>44</v>
      </c>
      <c r="K924" s="313">
        <f t="shared" si="89"/>
        <v>42174</v>
      </c>
      <c r="L924" s="313">
        <f t="shared" ref="L924" si="113">SUM(M924*1)</f>
        <v>42194</v>
      </c>
      <c r="M924" s="313">
        <f t="shared" ref="M924" si="114">SUM(N924*1)</f>
        <v>42194</v>
      </c>
      <c r="N924" s="313">
        <f t="shared" si="90"/>
        <v>42194</v>
      </c>
      <c r="O924" s="313">
        <f t="shared" si="91"/>
        <v>42194</v>
      </c>
      <c r="P924" s="314">
        <f t="shared" si="92"/>
        <v>42209</v>
      </c>
      <c r="Q924" s="314">
        <f t="shared" si="93"/>
        <v>42209</v>
      </c>
      <c r="R924" s="314">
        <f t="shared" si="94"/>
        <v>42217</v>
      </c>
      <c r="S924" s="314">
        <f t="shared" si="95"/>
        <v>42227</v>
      </c>
      <c r="T924" s="314">
        <f t="shared" si="96"/>
        <v>42257</v>
      </c>
      <c r="U924" s="314">
        <f t="shared" si="97"/>
        <v>42257</v>
      </c>
      <c r="V924" s="314">
        <f t="shared" si="98"/>
        <v>42287</v>
      </c>
      <c r="W924" s="314">
        <f t="shared" si="99"/>
        <v>42302</v>
      </c>
      <c r="X924" s="315">
        <v>42312</v>
      </c>
      <c r="Y924" s="353"/>
      <c r="Z924" s="353"/>
      <c r="AA924" s="354">
        <v>0</v>
      </c>
      <c r="AB924" s="890"/>
    </row>
    <row r="925" spans="1:28" x14ac:dyDescent="0.25">
      <c r="A925" s="375"/>
      <c r="B925" s="356" t="s">
        <v>722</v>
      </c>
      <c r="C925" s="320"/>
      <c r="D925" s="321"/>
      <c r="E925" s="372"/>
      <c r="F925" s="373"/>
      <c r="G925" s="324"/>
      <c r="H925" s="324"/>
      <c r="I925" s="324"/>
      <c r="J925" s="324"/>
      <c r="K925" s="324"/>
      <c r="L925" s="324"/>
      <c r="M925" s="324"/>
      <c r="N925" s="324"/>
      <c r="O925" s="324"/>
      <c r="P925" s="324"/>
      <c r="Q925" s="324"/>
      <c r="R925" s="324"/>
      <c r="S925" s="324"/>
      <c r="T925" s="324"/>
      <c r="U925" s="324"/>
      <c r="V925" s="324"/>
      <c r="W925" s="324"/>
      <c r="X925" s="324"/>
      <c r="Y925" s="357"/>
      <c r="Z925" s="357"/>
      <c r="AA925" s="358"/>
      <c r="AB925" s="889"/>
    </row>
    <row r="926" spans="1:28" x14ac:dyDescent="0.25">
      <c r="A926" s="375"/>
      <c r="B926" s="371" t="s">
        <v>723</v>
      </c>
      <c r="C926" s="320"/>
      <c r="D926" s="321"/>
      <c r="E926" s="372"/>
      <c r="F926" s="373"/>
      <c r="G926" s="324"/>
      <c r="H926" s="324"/>
      <c r="I926" s="324"/>
      <c r="J926" s="324"/>
      <c r="K926" s="324"/>
      <c r="L926" s="324"/>
      <c r="M926" s="324"/>
      <c r="N926" s="324"/>
      <c r="O926" s="324"/>
      <c r="P926" s="324"/>
      <c r="Q926" s="324"/>
      <c r="R926" s="324"/>
      <c r="S926" s="324"/>
      <c r="T926" s="324"/>
      <c r="U926" s="324"/>
      <c r="V926" s="324"/>
      <c r="W926" s="324"/>
      <c r="X926" s="324"/>
      <c r="Y926" s="357"/>
      <c r="Z926" s="357"/>
      <c r="AA926" s="358"/>
      <c r="AB926" s="889"/>
    </row>
    <row r="927" spans="1:28" ht="25.5" x14ac:dyDescent="0.25">
      <c r="A927" s="350">
        <v>32</v>
      </c>
      <c r="B927" s="351" t="s">
        <v>724</v>
      </c>
      <c r="C927" s="311" t="str">
        <f t="shared" si="112"/>
        <v xml:space="preserve">2C </v>
      </c>
      <c r="D927" s="312" t="s">
        <v>495</v>
      </c>
      <c r="E927" s="374" t="s">
        <v>725</v>
      </c>
      <c r="F927" s="363" t="s">
        <v>726</v>
      </c>
      <c r="G927" s="313" t="s">
        <v>44</v>
      </c>
      <c r="H927" s="313" t="s">
        <v>44</v>
      </c>
      <c r="I927" s="313" t="s">
        <v>44</v>
      </c>
      <c r="J927" s="313" t="s">
        <v>44</v>
      </c>
      <c r="K927" s="313">
        <f t="shared" si="89"/>
        <v>42174</v>
      </c>
      <c r="L927" s="313">
        <f t="shared" ref="L927:N936" si="115">SUM(M927*1)</f>
        <v>42194</v>
      </c>
      <c r="M927" s="313">
        <f t="shared" si="115"/>
        <v>42194</v>
      </c>
      <c r="N927" s="313">
        <f t="shared" si="115"/>
        <v>42194</v>
      </c>
      <c r="O927" s="313">
        <f t="shared" si="91"/>
        <v>42194</v>
      </c>
      <c r="P927" s="314">
        <f t="shared" si="92"/>
        <v>42209</v>
      </c>
      <c r="Q927" s="314">
        <f t="shared" si="93"/>
        <v>42209</v>
      </c>
      <c r="R927" s="314">
        <f t="shared" si="94"/>
        <v>42217</v>
      </c>
      <c r="S927" s="314">
        <f t="shared" si="95"/>
        <v>42227</v>
      </c>
      <c r="T927" s="314">
        <f t="shared" si="96"/>
        <v>42257</v>
      </c>
      <c r="U927" s="314">
        <f t="shared" si="97"/>
        <v>42257</v>
      </c>
      <c r="V927" s="314">
        <f t="shared" si="98"/>
        <v>42287</v>
      </c>
      <c r="W927" s="314">
        <f t="shared" si="99"/>
        <v>42302</v>
      </c>
      <c r="X927" s="315">
        <v>42312</v>
      </c>
      <c r="Y927" s="353"/>
      <c r="Z927" s="353"/>
      <c r="AA927" s="354">
        <v>14000</v>
      </c>
      <c r="AB927" s="890"/>
    </row>
    <row r="928" spans="1:28" x14ac:dyDescent="0.25">
      <c r="A928" s="375"/>
      <c r="B928" s="371" t="s">
        <v>727</v>
      </c>
      <c r="C928" s="320"/>
      <c r="D928" s="321"/>
      <c r="E928" s="372"/>
      <c r="F928" s="373"/>
      <c r="G928" s="324"/>
      <c r="H928" s="324"/>
      <c r="I928" s="324"/>
      <c r="J928" s="324"/>
      <c r="K928" s="324"/>
      <c r="L928" s="324"/>
      <c r="M928" s="324"/>
      <c r="N928" s="324"/>
      <c r="O928" s="324"/>
      <c r="P928" s="324"/>
      <c r="Q928" s="324"/>
      <c r="R928" s="324"/>
      <c r="S928" s="324"/>
      <c r="T928" s="324"/>
      <c r="U928" s="324"/>
      <c r="V928" s="324"/>
      <c r="W928" s="324"/>
      <c r="X928" s="324"/>
      <c r="Y928" s="357"/>
      <c r="Z928" s="357"/>
      <c r="AA928" s="358"/>
      <c r="AB928" s="889"/>
    </row>
    <row r="929" spans="1:28" x14ac:dyDescent="0.25">
      <c r="A929" s="375"/>
      <c r="B929" s="371" t="s">
        <v>728</v>
      </c>
      <c r="C929" s="320"/>
      <c r="D929" s="321"/>
      <c r="E929" s="372"/>
      <c r="F929" s="373"/>
      <c r="G929" s="324"/>
      <c r="H929" s="324"/>
      <c r="I929" s="324"/>
      <c r="J929" s="324"/>
      <c r="K929" s="324"/>
      <c r="L929" s="324"/>
      <c r="M929" s="324"/>
      <c r="N929" s="324"/>
      <c r="O929" s="324"/>
      <c r="P929" s="324"/>
      <c r="Q929" s="324"/>
      <c r="R929" s="324"/>
      <c r="S929" s="324"/>
      <c r="T929" s="324"/>
      <c r="U929" s="324"/>
      <c r="V929" s="324"/>
      <c r="W929" s="324"/>
      <c r="X929" s="324"/>
      <c r="Y929" s="357"/>
      <c r="Z929" s="357"/>
      <c r="AA929" s="358"/>
      <c r="AB929" s="889"/>
    </row>
    <row r="930" spans="1:28" x14ac:dyDescent="0.25">
      <c r="A930" s="375"/>
      <c r="B930" s="371" t="s">
        <v>729</v>
      </c>
      <c r="C930" s="320"/>
      <c r="D930" s="321"/>
      <c r="E930" s="372"/>
      <c r="F930" s="373"/>
      <c r="G930" s="324"/>
      <c r="H930" s="324"/>
      <c r="I930" s="324"/>
      <c r="J930" s="324"/>
      <c r="K930" s="324"/>
      <c r="L930" s="324"/>
      <c r="M930" s="324"/>
      <c r="N930" s="324"/>
      <c r="O930" s="324"/>
      <c r="P930" s="324"/>
      <c r="Q930" s="324"/>
      <c r="R930" s="324"/>
      <c r="S930" s="324"/>
      <c r="T930" s="324"/>
      <c r="U930" s="324"/>
      <c r="V930" s="324"/>
      <c r="W930" s="324"/>
      <c r="X930" s="324"/>
      <c r="Y930" s="357"/>
      <c r="Z930" s="357"/>
      <c r="AA930" s="358"/>
      <c r="AB930" s="889"/>
    </row>
    <row r="931" spans="1:28" x14ac:dyDescent="0.25">
      <c r="A931" s="375"/>
      <c r="B931" s="371" t="s">
        <v>730</v>
      </c>
      <c r="C931" s="320"/>
      <c r="D931" s="321"/>
      <c r="E931" s="372"/>
      <c r="F931" s="373"/>
      <c r="G931" s="324"/>
      <c r="H931" s="324"/>
      <c r="I931" s="324"/>
      <c r="J931" s="324"/>
      <c r="K931" s="324"/>
      <c r="L931" s="324"/>
      <c r="M931" s="324"/>
      <c r="N931" s="324"/>
      <c r="O931" s="324"/>
      <c r="P931" s="324"/>
      <c r="Q931" s="324"/>
      <c r="R931" s="324"/>
      <c r="S931" s="324"/>
      <c r="T931" s="324"/>
      <c r="U931" s="324"/>
      <c r="V931" s="324"/>
      <c r="W931" s="324"/>
      <c r="X931" s="324"/>
      <c r="Y931" s="357"/>
      <c r="Z931" s="357"/>
      <c r="AA931" s="358"/>
      <c r="AB931" s="889"/>
    </row>
    <row r="932" spans="1:28" ht="25.5" x14ac:dyDescent="0.25">
      <c r="A932" s="350">
        <v>33</v>
      </c>
      <c r="B932" s="351" t="s">
        <v>338</v>
      </c>
      <c r="C932" s="311" t="str">
        <f t="shared" si="112"/>
        <v xml:space="preserve">2C </v>
      </c>
      <c r="D932" s="312" t="s">
        <v>495</v>
      </c>
      <c r="E932" s="374" t="s">
        <v>731</v>
      </c>
      <c r="F932" s="363" t="s">
        <v>732</v>
      </c>
      <c r="G932" s="313" t="s">
        <v>44</v>
      </c>
      <c r="H932" s="313" t="s">
        <v>44</v>
      </c>
      <c r="I932" s="313" t="s">
        <v>44</v>
      </c>
      <c r="J932" s="313" t="s">
        <v>44</v>
      </c>
      <c r="K932" s="313">
        <f t="shared" si="89"/>
        <v>42174</v>
      </c>
      <c r="L932" s="313">
        <f t="shared" ref="L932:M932" si="116">SUM(M932*1)</f>
        <v>42194</v>
      </c>
      <c r="M932" s="313">
        <f t="shared" si="116"/>
        <v>42194</v>
      </c>
      <c r="N932" s="313">
        <f t="shared" si="115"/>
        <v>42194</v>
      </c>
      <c r="O932" s="313">
        <f t="shared" si="91"/>
        <v>42194</v>
      </c>
      <c r="P932" s="314">
        <f t="shared" si="92"/>
        <v>42209</v>
      </c>
      <c r="Q932" s="314">
        <f t="shared" si="93"/>
        <v>42209</v>
      </c>
      <c r="R932" s="314">
        <f t="shared" si="94"/>
        <v>42217</v>
      </c>
      <c r="S932" s="314">
        <f t="shared" si="95"/>
        <v>42227</v>
      </c>
      <c r="T932" s="314">
        <f t="shared" si="96"/>
        <v>42257</v>
      </c>
      <c r="U932" s="314">
        <f t="shared" si="97"/>
        <v>42257</v>
      </c>
      <c r="V932" s="314">
        <f t="shared" si="98"/>
        <v>42287</v>
      </c>
      <c r="W932" s="314">
        <f t="shared" si="99"/>
        <v>42302</v>
      </c>
      <c r="X932" s="315">
        <v>42312</v>
      </c>
      <c r="Y932" s="353"/>
      <c r="Z932" s="353"/>
      <c r="AA932" s="354">
        <v>5550</v>
      </c>
      <c r="AB932" s="890"/>
    </row>
    <row r="933" spans="1:28" x14ac:dyDescent="0.25">
      <c r="A933" s="375"/>
      <c r="B933" s="371" t="s">
        <v>733</v>
      </c>
      <c r="C933" s="320"/>
      <c r="D933" s="321"/>
      <c r="E933" s="372"/>
      <c r="F933" s="373"/>
      <c r="G933" s="324"/>
      <c r="H933" s="324"/>
      <c r="I933" s="324"/>
      <c r="J933" s="324"/>
      <c r="K933" s="324"/>
      <c r="L933" s="324"/>
      <c r="M933" s="324"/>
      <c r="N933" s="324"/>
      <c r="O933" s="324"/>
      <c r="P933" s="324"/>
      <c r="Q933" s="324"/>
      <c r="R933" s="324"/>
      <c r="S933" s="324"/>
      <c r="T933" s="324"/>
      <c r="U933" s="324"/>
      <c r="V933" s="324"/>
      <c r="W933" s="324"/>
      <c r="X933" s="324"/>
      <c r="Y933" s="357"/>
      <c r="Z933" s="357"/>
      <c r="AA933" s="358"/>
      <c r="AB933" s="889"/>
    </row>
    <row r="934" spans="1:28" x14ac:dyDescent="0.25">
      <c r="A934" s="375"/>
      <c r="B934" s="371" t="s">
        <v>734</v>
      </c>
      <c r="C934" s="320"/>
      <c r="D934" s="321"/>
      <c r="E934" s="372"/>
      <c r="F934" s="373"/>
      <c r="G934" s="324"/>
      <c r="H934" s="324"/>
      <c r="I934" s="324"/>
      <c r="J934" s="324"/>
      <c r="K934" s="324"/>
      <c r="L934" s="324"/>
      <c r="M934" s="324"/>
      <c r="N934" s="324"/>
      <c r="O934" s="324"/>
      <c r="P934" s="324"/>
      <c r="Q934" s="324"/>
      <c r="R934" s="324"/>
      <c r="S934" s="324"/>
      <c r="T934" s="324"/>
      <c r="U934" s="324"/>
      <c r="V934" s="324"/>
      <c r="W934" s="324"/>
      <c r="X934" s="324"/>
      <c r="Y934" s="357"/>
      <c r="Z934" s="357"/>
      <c r="AA934" s="358"/>
      <c r="AB934" s="889"/>
    </row>
    <row r="935" spans="1:28" x14ac:dyDescent="0.25">
      <c r="A935" s="375"/>
      <c r="B935" s="371" t="s">
        <v>735</v>
      </c>
      <c r="C935" s="320"/>
      <c r="D935" s="321"/>
      <c r="E935" s="372"/>
      <c r="F935" s="373"/>
      <c r="G935" s="324"/>
      <c r="H935" s="324"/>
      <c r="I935" s="324"/>
      <c r="J935" s="324"/>
      <c r="K935" s="324"/>
      <c r="L935" s="324"/>
      <c r="M935" s="324"/>
      <c r="N935" s="324"/>
      <c r="O935" s="324"/>
      <c r="P935" s="324"/>
      <c r="Q935" s="324"/>
      <c r="R935" s="324"/>
      <c r="S935" s="324"/>
      <c r="T935" s="324"/>
      <c r="U935" s="324"/>
      <c r="V935" s="324"/>
      <c r="W935" s="324"/>
      <c r="X935" s="324"/>
      <c r="Y935" s="357"/>
      <c r="Z935" s="357"/>
      <c r="AA935" s="358"/>
      <c r="AB935" s="889"/>
    </row>
    <row r="936" spans="1:28" ht="25.5" x14ac:dyDescent="0.25">
      <c r="A936" s="350">
        <v>34</v>
      </c>
      <c r="B936" s="351" t="s">
        <v>736</v>
      </c>
      <c r="C936" s="311" t="str">
        <f t="shared" si="112"/>
        <v>3C</v>
      </c>
      <c r="D936" s="312" t="s">
        <v>495</v>
      </c>
      <c r="E936" s="374" t="s">
        <v>737</v>
      </c>
      <c r="F936" s="363" t="s">
        <v>738</v>
      </c>
      <c r="G936" s="313" t="s">
        <v>44</v>
      </c>
      <c r="H936" s="313" t="s">
        <v>44</v>
      </c>
      <c r="I936" s="313" t="s">
        <v>44</v>
      </c>
      <c r="J936" s="313" t="s">
        <v>44</v>
      </c>
      <c r="K936" s="313">
        <f t="shared" si="89"/>
        <v>42174</v>
      </c>
      <c r="L936" s="313">
        <f t="shared" ref="L936:M936" si="117">SUM(M936*1)</f>
        <v>42194</v>
      </c>
      <c r="M936" s="313">
        <f t="shared" si="117"/>
        <v>42194</v>
      </c>
      <c r="N936" s="313">
        <f t="shared" si="115"/>
        <v>42194</v>
      </c>
      <c r="O936" s="313">
        <f t="shared" si="91"/>
        <v>42194</v>
      </c>
      <c r="P936" s="314">
        <f t="shared" si="92"/>
        <v>42209</v>
      </c>
      <c r="Q936" s="314">
        <f t="shared" si="93"/>
        <v>42209</v>
      </c>
      <c r="R936" s="314">
        <f t="shared" si="94"/>
        <v>42217</v>
      </c>
      <c r="S936" s="314">
        <f t="shared" si="95"/>
        <v>42227</v>
      </c>
      <c r="T936" s="314">
        <f t="shared" si="96"/>
        <v>42257</v>
      </c>
      <c r="U936" s="314">
        <f t="shared" si="97"/>
        <v>42257</v>
      </c>
      <c r="V936" s="314">
        <f t="shared" si="98"/>
        <v>42287</v>
      </c>
      <c r="W936" s="314">
        <f t="shared" si="99"/>
        <v>42302</v>
      </c>
      <c r="X936" s="315">
        <v>42312</v>
      </c>
      <c r="Y936" s="353"/>
      <c r="Z936" s="353"/>
      <c r="AA936" s="354">
        <v>106000</v>
      </c>
      <c r="AB936" s="890"/>
    </row>
    <row r="937" spans="1:28" x14ac:dyDescent="0.25">
      <c r="A937" s="375"/>
      <c r="B937" s="371" t="s">
        <v>739</v>
      </c>
      <c r="C937" s="320"/>
      <c r="D937" s="321"/>
      <c r="E937" s="372"/>
      <c r="F937" s="373"/>
      <c r="G937" s="324"/>
      <c r="H937" s="324"/>
      <c r="I937" s="324"/>
      <c r="J937" s="324"/>
      <c r="K937" s="324"/>
      <c r="L937" s="324"/>
      <c r="M937" s="324"/>
      <c r="N937" s="324"/>
      <c r="O937" s="324"/>
      <c r="P937" s="324"/>
      <c r="Q937" s="324"/>
      <c r="R937" s="324"/>
      <c r="S937" s="324"/>
      <c r="T937" s="324"/>
      <c r="U937" s="324"/>
      <c r="V937" s="324"/>
      <c r="W937" s="324"/>
      <c r="X937" s="324"/>
      <c r="Y937" s="357"/>
      <c r="Z937" s="357"/>
      <c r="AA937" s="358"/>
      <c r="AB937" s="889"/>
    </row>
    <row r="938" spans="1:28" x14ac:dyDescent="0.25">
      <c r="A938" s="375"/>
      <c r="B938" s="371" t="s">
        <v>722</v>
      </c>
      <c r="C938" s="320"/>
      <c r="D938" s="321"/>
      <c r="E938" s="372"/>
      <c r="F938" s="373"/>
      <c r="G938" s="324"/>
      <c r="H938" s="324"/>
      <c r="I938" s="324"/>
      <c r="J938" s="324"/>
      <c r="K938" s="324"/>
      <c r="L938" s="324"/>
      <c r="M938" s="324"/>
      <c r="N938" s="324"/>
      <c r="O938" s="324"/>
      <c r="P938" s="324"/>
      <c r="Q938" s="324"/>
      <c r="R938" s="324"/>
      <c r="S938" s="324"/>
      <c r="T938" s="324"/>
      <c r="U938" s="324"/>
      <c r="V938" s="324"/>
      <c r="W938" s="324"/>
      <c r="X938" s="324"/>
      <c r="Y938" s="357"/>
      <c r="Z938" s="357"/>
      <c r="AA938" s="358"/>
      <c r="AB938" s="889"/>
    </row>
    <row r="939" spans="1:28" x14ac:dyDescent="0.25">
      <c r="A939" s="375"/>
      <c r="B939" s="371" t="s">
        <v>740</v>
      </c>
      <c r="C939" s="320"/>
      <c r="D939" s="321"/>
      <c r="E939" s="372"/>
      <c r="F939" s="373"/>
      <c r="G939" s="324"/>
      <c r="H939" s="324"/>
      <c r="I939" s="324"/>
      <c r="J939" s="324"/>
      <c r="K939" s="324"/>
      <c r="L939" s="324"/>
      <c r="M939" s="324"/>
      <c r="N939" s="324"/>
      <c r="O939" s="324"/>
      <c r="P939" s="324"/>
      <c r="Q939" s="324"/>
      <c r="R939" s="324"/>
      <c r="S939" s="324"/>
      <c r="T939" s="324"/>
      <c r="U939" s="324"/>
      <c r="V939" s="324"/>
      <c r="W939" s="324"/>
      <c r="X939" s="324"/>
      <c r="Y939" s="357"/>
      <c r="Z939" s="357"/>
      <c r="AA939" s="358"/>
      <c r="AB939" s="889"/>
    </row>
    <row r="940" spans="1:28" x14ac:dyDescent="0.25">
      <c r="A940" s="375"/>
      <c r="B940" s="371" t="s">
        <v>741</v>
      </c>
      <c r="C940" s="320"/>
      <c r="D940" s="321"/>
      <c r="E940" s="372"/>
      <c r="F940" s="373"/>
      <c r="G940" s="324"/>
      <c r="H940" s="324"/>
      <c r="I940" s="324"/>
      <c r="J940" s="324"/>
      <c r="K940" s="324"/>
      <c r="L940" s="324"/>
      <c r="M940" s="324"/>
      <c r="N940" s="324"/>
      <c r="O940" s="324"/>
      <c r="P940" s="324"/>
      <c r="Q940" s="324"/>
      <c r="R940" s="324"/>
      <c r="S940" s="324"/>
      <c r="T940" s="324"/>
      <c r="U940" s="324"/>
      <c r="V940" s="324"/>
      <c r="W940" s="324"/>
      <c r="X940" s="324"/>
      <c r="Y940" s="357"/>
      <c r="Z940" s="357"/>
      <c r="AA940" s="358"/>
      <c r="AB940" s="889"/>
    </row>
    <row r="941" spans="1:28" x14ac:dyDescent="0.25">
      <c r="A941" s="380"/>
      <c r="B941" s="1161" t="s">
        <v>173</v>
      </c>
      <c r="C941" s="1163" t="s">
        <v>35</v>
      </c>
      <c r="D941" s="1163"/>
      <c r="E941" s="1163"/>
      <c r="F941" s="1163"/>
      <c r="G941" s="1163"/>
      <c r="H941" s="1163"/>
      <c r="I941" s="1163"/>
      <c r="J941" s="1163"/>
      <c r="K941" s="1163"/>
      <c r="L941" s="1163"/>
      <c r="M941" s="1163"/>
      <c r="N941" s="1163"/>
      <c r="O941" s="1163"/>
      <c r="P941" s="1163"/>
      <c r="Q941" s="1163"/>
      <c r="R941" s="1163"/>
      <c r="S941" s="1163"/>
      <c r="T941" s="1163"/>
      <c r="U941" s="1163"/>
      <c r="V941" s="1163"/>
      <c r="W941" s="1163"/>
      <c r="X941" s="1163"/>
      <c r="Y941" s="1163"/>
      <c r="Z941" s="1163"/>
      <c r="AA941" s="381">
        <f>SUM(AA732:AA936)</f>
        <v>1012111</v>
      </c>
      <c r="AB941" s="891" t="e">
        <f>SUM(AB729,#REF!,#REF!)</f>
        <v>#REF!</v>
      </c>
    </row>
    <row r="942" spans="1:28" ht="15.75" x14ac:dyDescent="0.25">
      <c r="A942" s="380"/>
      <c r="B942" s="1162"/>
      <c r="C942" s="1164" t="s">
        <v>36</v>
      </c>
      <c r="D942" s="1164"/>
      <c r="E942" s="1164"/>
      <c r="F942" s="1165"/>
      <c r="G942" s="1165"/>
      <c r="H942" s="1165"/>
      <c r="I942" s="1165"/>
      <c r="J942" s="1165"/>
      <c r="K942" s="1165"/>
      <c r="L942" s="1165"/>
      <c r="M942" s="1165"/>
      <c r="N942" s="1165"/>
      <c r="O942" s="1165"/>
      <c r="P942" s="1165"/>
      <c r="Q942" s="1165"/>
      <c r="R942" s="1165"/>
      <c r="S942" s="1165"/>
      <c r="T942" s="1165"/>
      <c r="U942" s="1165"/>
      <c r="V942" s="1165"/>
      <c r="W942" s="1165"/>
      <c r="X942" s="1165"/>
      <c r="Y942" s="1165"/>
      <c r="Z942" s="1165"/>
      <c r="AA942" s="382" t="e">
        <f>SUM(AA730,#REF!,#REF!)</f>
        <v>#REF!</v>
      </c>
      <c r="AB942" s="892" t="e">
        <f>SUM(AB730,#REF!,#REF!)</f>
        <v>#REF!</v>
      </c>
    </row>
    <row r="943" spans="1:28" x14ac:dyDescent="0.25">
      <c r="A943" s="383"/>
      <c r="B943" s="384"/>
      <c r="C943" s="385"/>
      <c r="D943" s="385"/>
      <c r="E943" s="385"/>
      <c r="F943" s="385"/>
      <c r="G943" s="385"/>
      <c r="H943" s="385"/>
      <c r="I943" s="385"/>
      <c r="J943" s="385"/>
      <c r="K943" s="385"/>
      <c r="L943" s="385"/>
      <c r="M943" s="385"/>
      <c r="N943" s="385"/>
      <c r="O943" s="385"/>
      <c r="P943" s="385"/>
      <c r="Q943" s="385"/>
      <c r="R943" s="385"/>
      <c r="S943" s="385"/>
      <c r="T943" s="385"/>
      <c r="U943" s="385"/>
      <c r="V943" s="385"/>
      <c r="W943" s="385"/>
      <c r="X943" s="386"/>
      <c r="Y943" s="385"/>
      <c r="Z943" s="385"/>
      <c r="AA943" s="386"/>
      <c r="AB943" s="876"/>
    </row>
    <row r="944" spans="1:28" x14ac:dyDescent="0.25">
      <c r="A944" s="285"/>
      <c r="B944" s="387"/>
      <c r="C944" s="388"/>
      <c r="D944" s="388"/>
      <c r="E944" s="388"/>
      <c r="F944" s="389"/>
      <c r="G944" s="389"/>
      <c r="H944" s="389"/>
      <c r="I944" s="389"/>
      <c r="J944" s="389"/>
      <c r="K944" s="389"/>
      <c r="L944" s="389"/>
      <c r="M944" s="389"/>
      <c r="N944" s="389"/>
      <c r="O944" s="389"/>
      <c r="P944" s="389"/>
      <c r="Q944" s="390"/>
      <c r="R944" s="390"/>
      <c r="S944" s="383"/>
      <c r="T944" s="383"/>
      <c r="U944" s="383"/>
      <c r="V944" s="383"/>
      <c r="W944" s="391"/>
      <c r="X944" s="392"/>
      <c r="Y944" s="383"/>
      <c r="Z944" s="393"/>
      <c r="AA944" s="287"/>
      <c r="AB944" s="876"/>
    </row>
    <row r="945" spans="1:28" ht="31.5" x14ac:dyDescent="0.25">
      <c r="A945" s="285"/>
      <c r="B945" s="394" t="s">
        <v>742</v>
      </c>
      <c r="C945" s="395"/>
      <c r="D945" s="395"/>
      <c r="E945" s="396"/>
      <c r="F945" s="397"/>
      <c r="G945" s="398" t="s">
        <v>175</v>
      </c>
      <c r="H945" s="1178"/>
      <c r="I945" s="1179"/>
      <c r="J945" s="399"/>
      <c r="K945" s="399"/>
      <c r="L945" s="400" t="s">
        <v>176</v>
      </c>
      <c r="M945" s="401"/>
      <c r="N945" s="396" t="s">
        <v>177</v>
      </c>
      <c r="O945" s="397"/>
      <c r="P945" s="402" t="s">
        <v>178</v>
      </c>
      <c r="Q945" s="395"/>
      <c r="R945" s="403"/>
      <c r="S945" s="404"/>
      <c r="T945" s="405" t="s">
        <v>179</v>
      </c>
      <c r="U945" s="401"/>
      <c r="V945" s="401"/>
      <c r="W945" s="406" t="s">
        <v>177</v>
      </c>
      <c r="X945" s="407"/>
      <c r="Y945" s="1180" t="s">
        <v>180</v>
      </c>
      <c r="Z945" s="1181"/>
      <c r="AA945" s="1178"/>
      <c r="AB945" s="1179"/>
    </row>
    <row r="946" spans="1:28" ht="31.5" x14ac:dyDescent="0.25">
      <c r="A946" s="285"/>
      <c r="B946" s="408" t="s">
        <v>181</v>
      </c>
      <c r="C946" s="409"/>
      <c r="D946" s="409"/>
      <c r="E946" s="410"/>
      <c r="F946" s="397"/>
      <c r="G946" s="398" t="s">
        <v>182</v>
      </c>
      <c r="H946" s="1178"/>
      <c r="I946" s="1179"/>
      <c r="J946" s="399"/>
      <c r="K946" s="399"/>
      <c r="L946" s="411" t="s">
        <v>183</v>
      </c>
      <c r="M946" s="412"/>
      <c r="N946" s="410" t="s">
        <v>177</v>
      </c>
      <c r="O946" s="397"/>
      <c r="P946" s="413" t="s">
        <v>184</v>
      </c>
      <c r="Q946" s="409"/>
      <c r="R946" s="414"/>
      <c r="S946" s="404"/>
      <c r="T946" s="415" t="s">
        <v>185</v>
      </c>
      <c r="U946" s="416"/>
      <c r="V946" s="412"/>
      <c r="W946" s="417" t="s">
        <v>177</v>
      </c>
      <c r="X946" s="407"/>
      <c r="Y946" s="1180" t="s">
        <v>186</v>
      </c>
      <c r="Z946" s="1181"/>
      <c r="AA946" s="1178"/>
      <c r="AB946" s="1179"/>
    </row>
    <row r="947" spans="1:28" x14ac:dyDescent="0.25">
      <c r="A947" s="285"/>
      <c r="B947" s="284"/>
      <c r="C947" s="284"/>
      <c r="D947" s="284"/>
      <c r="E947" s="284"/>
      <c r="F947" s="418"/>
      <c r="G947" s="418"/>
      <c r="H947" s="418"/>
      <c r="I947" s="418"/>
      <c r="J947" s="418"/>
      <c r="K947" s="418"/>
      <c r="L947" s="418"/>
      <c r="M947" s="418"/>
      <c r="N947" s="418"/>
      <c r="O947" s="418"/>
      <c r="P947" s="418"/>
      <c r="Q947" s="419"/>
      <c r="R947" s="419"/>
      <c r="S947" s="419"/>
      <c r="T947" s="419"/>
      <c r="U947" s="419"/>
      <c r="V947" s="419"/>
      <c r="W947" s="419"/>
      <c r="X947" s="420"/>
      <c r="Y947" s="419"/>
      <c r="Z947" s="419"/>
      <c r="AA947" s="420"/>
      <c r="AB947" s="876"/>
    </row>
    <row r="948" spans="1:28" x14ac:dyDescent="0.25">
      <c r="A948" s="285"/>
      <c r="B948" s="285"/>
      <c r="C948" s="285"/>
      <c r="D948" s="285"/>
      <c r="E948" s="285"/>
      <c r="F948" s="418"/>
      <c r="G948" s="418"/>
      <c r="H948" s="418"/>
      <c r="I948" s="418"/>
      <c r="J948" s="418"/>
      <c r="K948" s="418"/>
      <c r="L948" s="418"/>
      <c r="M948" s="418"/>
      <c r="N948" s="418"/>
      <c r="O948" s="418"/>
      <c r="P948" s="418"/>
      <c r="Q948" s="419"/>
      <c r="R948" s="419"/>
      <c r="S948" s="419"/>
      <c r="T948" s="419"/>
      <c r="U948" s="419"/>
      <c r="V948" s="419"/>
      <c r="W948" s="419"/>
      <c r="X948" s="420"/>
      <c r="Y948" s="419"/>
      <c r="Z948" s="419"/>
      <c r="AA948" s="420"/>
      <c r="AB948" s="876"/>
    </row>
    <row r="949" spans="1:28" x14ac:dyDescent="0.25">
      <c r="A949" s="285"/>
      <c r="B949" s="284"/>
      <c r="C949" s="284"/>
      <c r="D949" s="284"/>
      <c r="E949" s="1168" t="s">
        <v>187</v>
      </c>
      <c r="F949" s="1169"/>
      <c r="G949" s="1169"/>
      <c r="H949" s="1169"/>
      <c r="I949" s="1169"/>
      <c r="J949" s="1169"/>
      <c r="K949" s="1169"/>
      <c r="L949" s="1169"/>
      <c r="M949" s="1169"/>
      <c r="N949" s="1169"/>
      <c r="O949" s="1169"/>
      <c r="P949" s="1169"/>
      <c r="Q949" s="1169"/>
      <c r="R949" s="1169"/>
      <c r="S949" s="1169"/>
      <c r="T949" s="1169"/>
      <c r="U949" s="1169"/>
      <c r="V949" s="1169"/>
      <c r="W949" s="1170"/>
      <c r="X949" s="287"/>
      <c r="Y949" s="285"/>
      <c r="Z949" s="285"/>
      <c r="AA949" s="287"/>
      <c r="AB949" s="876"/>
    </row>
    <row r="950" spans="1:28" x14ac:dyDescent="0.25">
      <c r="A950" s="285"/>
      <c r="B950" s="284"/>
      <c r="C950" s="284"/>
      <c r="D950" s="284"/>
      <c r="E950" s="1171"/>
      <c r="F950" s="1172"/>
      <c r="G950" s="1172"/>
      <c r="H950" s="1172"/>
      <c r="I950" s="1172"/>
      <c r="J950" s="1172"/>
      <c r="K950" s="1172"/>
      <c r="L950" s="1172"/>
      <c r="M950" s="1172"/>
      <c r="N950" s="1172"/>
      <c r="O950" s="1172"/>
      <c r="P950" s="1172"/>
      <c r="Q950" s="1172"/>
      <c r="R950" s="1172"/>
      <c r="S950" s="1172"/>
      <c r="T950" s="1172"/>
      <c r="U950" s="1172"/>
      <c r="V950" s="1172"/>
      <c r="W950" s="1173"/>
      <c r="X950" s="287"/>
      <c r="Y950" s="285"/>
      <c r="Z950" s="285"/>
      <c r="AA950" s="287"/>
      <c r="AB950" s="876"/>
    </row>
    <row r="951" spans="1:28" x14ac:dyDescent="0.25">
      <c r="A951" s="285"/>
      <c r="B951" s="285"/>
      <c r="C951" s="285"/>
      <c r="D951" s="285"/>
      <c r="E951" s="421"/>
      <c r="F951" s="383"/>
      <c r="G951" s="383"/>
      <c r="H951" s="383"/>
      <c r="I951" s="383"/>
      <c r="J951" s="383"/>
      <c r="K951" s="383"/>
      <c r="L951" s="383"/>
      <c r="M951" s="383"/>
      <c r="N951" s="383"/>
      <c r="O951" s="383"/>
      <c r="P951" s="383"/>
      <c r="Q951" s="422"/>
      <c r="R951" s="383"/>
      <c r="S951" s="422"/>
      <c r="T951" s="422"/>
      <c r="U951" s="422"/>
      <c r="V951" s="422"/>
      <c r="W951" s="423"/>
      <c r="X951" s="287"/>
      <c r="Y951" s="285"/>
      <c r="Z951" s="285"/>
      <c r="AA951" s="287"/>
      <c r="AB951" s="876"/>
    </row>
    <row r="952" spans="1:28" x14ac:dyDescent="0.25">
      <c r="A952" s="285"/>
      <c r="B952" s="285"/>
      <c r="C952" s="285"/>
      <c r="D952" s="285"/>
      <c r="E952" s="1174" t="s">
        <v>188</v>
      </c>
      <c r="F952" s="1175"/>
      <c r="G952" s="1175"/>
      <c r="H952" s="1175"/>
      <c r="I952" s="1175"/>
      <c r="J952" s="1175"/>
      <c r="K952" s="1175"/>
      <c r="L952" s="1175"/>
      <c r="M952" s="1175"/>
      <c r="N952" s="1175"/>
      <c r="O952" s="1175"/>
      <c r="P952" s="1175"/>
      <c r="Q952" s="1175"/>
      <c r="R952" s="1175"/>
      <c r="S952" s="1175"/>
      <c r="T952" s="1175"/>
      <c r="U952" s="1175"/>
      <c r="V952" s="1175"/>
      <c r="W952" s="1176"/>
      <c r="X952" s="287"/>
      <c r="Y952" s="285"/>
      <c r="Z952" s="285"/>
      <c r="AA952" s="287"/>
      <c r="AB952" s="876"/>
    </row>
    <row r="954" spans="1:28" ht="18" x14ac:dyDescent="0.25">
      <c r="A954" s="119"/>
      <c r="B954" s="1048" t="s">
        <v>0</v>
      </c>
      <c r="C954" s="1048"/>
      <c r="D954" s="1048"/>
      <c r="E954" s="1048"/>
      <c r="F954" s="1048"/>
      <c r="G954" s="1048"/>
      <c r="H954" s="1048"/>
      <c r="I954" s="1048"/>
      <c r="J954" s="1048"/>
      <c r="K954" s="1048"/>
      <c r="L954" s="1048"/>
      <c r="M954" s="1048"/>
      <c r="N954" s="1048"/>
      <c r="O954" s="1048"/>
      <c r="P954" s="1048"/>
      <c r="Q954" s="1048"/>
      <c r="R954" s="1048"/>
      <c r="S954" s="1048"/>
      <c r="T954" s="1048"/>
      <c r="U954" s="1048"/>
      <c r="V954" s="1048"/>
      <c r="W954" s="1048"/>
      <c r="X954" s="1048"/>
      <c r="Y954" s="1048"/>
      <c r="Z954" s="1048"/>
      <c r="AA954" s="1048"/>
      <c r="AB954" s="1048"/>
    </row>
    <row r="955" spans="1:28" ht="18" x14ac:dyDescent="0.25">
      <c r="B955" s="1048" t="s">
        <v>1</v>
      </c>
      <c r="C955" s="1048"/>
      <c r="D955" s="1048"/>
      <c r="E955" s="1048"/>
      <c r="F955" s="1048"/>
      <c r="G955" s="1048"/>
      <c r="H955" s="1048"/>
      <c r="I955" s="1048"/>
      <c r="J955" s="1048"/>
      <c r="K955" s="1048"/>
      <c r="L955" s="1048"/>
      <c r="M955" s="1048"/>
      <c r="N955" s="1048"/>
      <c r="O955" s="1048"/>
      <c r="P955" s="1048"/>
      <c r="Q955" s="1048"/>
      <c r="R955" s="1048"/>
      <c r="S955" s="1048"/>
      <c r="T955" s="1048"/>
      <c r="U955" s="1048"/>
      <c r="V955" s="1048"/>
      <c r="W955" s="1048"/>
      <c r="X955" s="1048"/>
      <c r="Y955" s="1048"/>
      <c r="Z955" s="1048"/>
      <c r="AA955" s="1048"/>
      <c r="AB955" s="1048"/>
    </row>
    <row r="956" spans="1:28" ht="20.25" x14ac:dyDescent="0.3">
      <c r="B956" s="1177" t="s">
        <v>743</v>
      </c>
      <c r="C956" s="1177"/>
      <c r="D956" s="1177"/>
      <c r="E956" s="1177"/>
      <c r="F956" s="1177"/>
      <c r="G956" s="1177"/>
      <c r="H956" s="1177"/>
      <c r="I956" s="1177"/>
      <c r="J956" s="1177"/>
      <c r="K956" s="1177"/>
      <c r="L956" s="1177"/>
      <c r="M956" s="1177"/>
      <c r="N956" s="1177"/>
      <c r="O956" s="1177"/>
      <c r="P956" s="1177"/>
      <c r="Q956" s="1177"/>
      <c r="R956" s="1177"/>
      <c r="S956" s="1177"/>
      <c r="T956" s="1177"/>
      <c r="U956" s="1177"/>
      <c r="V956" s="1177"/>
      <c r="W956" s="1177"/>
      <c r="X956" s="1177"/>
      <c r="Y956" s="1177"/>
      <c r="Z956" s="1177"/>
      <c r="AA956" s="1177"/>
      <c r="AB956" s="1177"/>
    </row>
    <row r="957" spans="1:28" ht="18" x14ac:dyDescent="0.25">
      <c r="B957" s="1048" t="s">
        <v>744</v>
      </c>
      <c r="C957" s="1048"/>
      <c r="D957" s="1048"/>
      <c r="E957" s="1048"/>
      <c r="F957" s="1048"/>
      <c r="G957" s="1048"/>
      <c r="H957" s="1048"/>
      <c r="I957" s="1048"/>
      <c r="J957" s="1048"/>
      <c r="K957" s="1048"/>
      <c r="L957" s="1048"/>
      <c r="M957" s="1048"/>
      <c r="N957" s="1048"/>
      <c r="O957" s="1048"/>
      <c r="P957" s="1048"/>
      <c r="Q957" s="1048"/>
      <c r="R957" s="1048"/>
      <c r="S957" s="1048"/>
      <c r="T957" s="1048"/>
      <c r="U957" s="1048"/>
      <c r="V957" s="1048"/>
      <c r="W957" s="1048"/>
      <c r="X957" s="1048"/>
      <c r="Y957" s="1048"/>
      <c r="Z957" s="1048"/>
      <c r="AA957" s="1048"/>
      <c r="AB957" s="1048"/>
    </row>
    <row r="958" spans="1:28" ht="15.75" x14ac:dyDescent="0.25">
      <c r="A958" s="120"/>
      <c r="B958" s="986"/>
      <c r="C958" s="986"/>
      <c r="D958" s="986"/>
      <c r="E958" s="986"/>
      <c r="F958" s="986"/>
      <c r="G958" s="986"/>
      <c r="H958" s="986"/>
      <c r="I958" s="986"/>
      <c r="J958" s="986"/>
      <c r="K958" s="986"/>
      <c r="L958" s="986"/>
      <c r="M958" s="986"/>
      <c r="N958" s="986"/>
      <c r="O958" s="986"/>
      <c r="P958" s="986"/>
      <c r="Q958" s="986"/>
      <c r="R958" s="986"/>
      <c r="S958" s="986"/>
      <c r="T958" s="986"/>
      <c r="U958" s="986"/>
      <c r="V958" s="986"/>
      <c r="W958" s="986"/>
      <c r="X958" s="986"/>
      <c r="Y958" s="986"/>
      <c r="Z958" s="986"/>
      <c r="AA958" s="986"/>
      <c r="AB958" s="986"/>
    </row>
    <row r="959" spans="1:28" x14ac:dyDescent="0.25">
      <c r="B959" s="119"/>
      <c r="C959" s="119"/>
      <c r="D959" s="119"/>
      <c r="E959" s="119"/>
      <c r="F959" s="119"/>
      <c r="G959" s="119"/>
      <c r="H959" s="119"/>
      <c r="I959" s="119"/>
      <c r="J959" s="119"/>
      <c r="K959" s="119"/>
      <c r="L959" s="119"/>
      <c r="M959" s="119"/>
      <c r="N959" s="119"/>
      <c r="O959" s="119"/>
      <c r="P959" s="119"/>
      <c r="R959" s="121"/>
      <c r="S959" s="121"/>
      <c r="T959" s="121"/>
      <c r="U959" s="121"/>
      <c r="V959" s="121"/>
      <c r="X959" s="424"/>
      <c r="AA959" s="424"/>
    </row>
    <row r="960" spans="1:28" x14ac:dyDescent="0.25">
      <c r="A960" s="987" t="s">
        <v>3</v>
      </c>
      <c r="B960" s="987"/>
      <c r="C960" s="987"/>
      <c r="D960" s="987"/>
      <c r="E960" s="987"/>
      <c r="F960" s="987"/>
      <c r="G960" s="988" t="s">
        <v>745</v>
      </c>
      <c r="H960" s="988"/>
      <c r="I960" s="988"/>
      <c r="J960" s="988"/>
      <c r="K960" s="988"/>
      <c r="L960" s="988"/>
      <c r="M960" s="988"/>
      <c r="N960" s="988"/>
      <c r="O960" s="988"/>
      <c r="P960" s="988"/>
      <c r="Q960" s="988"/>
      <c r="R960" s="988"/>
      <c r="S960" s="988"/>
      <c r="T960" s="988"/>
      <c r="U960" s="988"/>
      <c r="V960" s="988"/>
      <c r="W960" s="988"/>
      <c r="X960" s="988"/>
      <c r="Y960" s="988"/>
      <c r="Z960" s="988"/>
      <c r="AA960" s="988"/>
      <c r="AB960" s="989"/>
    </row>
    <row r="961" spans="1:28" x14ac:dyDescent="0.25">
      <c r="A961" s="987"/>
      <c r="B961" s="987"/>
      <c r="C961" s="987"/>
      <c r="D961" s="987"/>
      <c r="E961" s="987"/>
      <c r="F961" s="987"/>
      <c r="G961" s="988" t="s">
        <v>5</v>
      </c>
      <c r="H961" s="988"/>
      <c r="I961" s="988"/>
      <c r="J961" s="989"/>
      <c r="K961" s="990" t="s">
        <v>6</v>
      </c>
      <c r="L961" s="988"/>
      <c r="M961" s="988"/>
      <c r="N961" s="989"/>
      <c r="O961" s="990" t="s">
        <v>7</v>
      </c>
      <c r="P961" s="988"/>
      <c r="Q961" s="988"/>
      <c r="R961" s="988"/>
      <c r="S961" s="990" t="s">
        <v>8</v>
      </c>
      <c r="T961" s="988"/>
      <c r="U961" s="988"/>
      <c r="V961" s="989"/>
      <c r="W961" s="990" t="s">
        <v>9</v>
      </c>
      <c r="X961" s="989"/>
      <c r="Y961" s="991" t="s">
        <v>10</v>
      </c>
      <c r="Z961" s="992"/>
      <c r="AA961" s="992"/>
      <c r="AB961" s="993"/>
    </row>
    <row r="962" spans="1:28" ht="15.75" thickBot="1" x14ac:dyDescent="0.3">
      <c r="A962" s="987"/>
      <c r="B962" s="987"/>
      <c r="C962" s="987"/>
      <c r="D962" s="987"/>
      <c r="E962" s="987"/>
      <c r="F962" s="987"/>
      <c r="G962" s="964" t="s">
        <v>11</v>
      </c>
      <c r="H962" s="963"/>
      <c r="I962" s="971" t="s">
        <v>12</v>
      </c>
      <c r="J962" s="972"/>
      <c r="K962" s="973" t="s">
        <v>13</v>
      </c>
      <c r="L962" s="972"/>
      <c r="M962" s="973" t="s">
        <v>14</v>
      </c>
      <c r="N962" s="972"/>
      <c r="O962" s="973" t="s">
        <v>15</v>
      </c>
      <c r="P962" s="972"/>
      <c r="Q962" s="973" t="s">
        <v>16</v>
      </c>
      <c r="R962" s="972"/>
      <c r="S962" s="973" t="s">
        <v>17</v>
      </c>
      <c r="T962" s="972"/>
      <c r="U962" s="973" t="s">
        <v>18</v>
      </c>
      <c r="V962" s="972"/>
      <c r="W962" s="973" t="s">
        <v>19</v>
      </c>
      <c r="X962" s="972"/>
      <c r="Y962" s="994"/>
      <c r="Z962" s="995"/>
      <c r="AA962" s="995"/>
      <c r="AB962" s="996"/>
    </row>
    <row r="963" spans="1:28" ht="39" thickTop="1" x14ac:dyDescent="0.25">
      <c r="A963" s="425" t="s">
        <v>20</v>
      </c>
      <c r="B963" s="122" t="s">
        <v>21</v>
      </c>
      <c r="C963" s="4" t="s">
        <v>22</v>
      </c>
      <c r="D963" s="974" t="s">
        <v>23</v>
      </c>
      <c r="E963" s="975"/>
      <c r="F963" s="5" t="s">
        <v>24</v>
      </c>
      <c r="G963" s="6" t="s">
        <v>25</v>
      </c>
      <c r="H963" s="6" t="s">
        <v>26</v>
      </c>
      <c r="I963" s="6" t="s">
        <v>25</v>
      </c>
      <c r="J963" s="6" t="s">
        <v>26</v>
      </c>
      <c r="K963" s="6" t="s">
        <v>25</v>
      </c>
      <c r="L963" s="6" t="s">
        <v>26</v>
      </c>
      <c r="M963" s="6" t="s">
        <v>25</v>
      </c>
      <c r="N963" s="6" t="s">
        <v>26</v>
      </c>
      <c r="O963" s="6" t="s">
        <v>25</v>
      </c>
      <c r="P963" s="6" t="s">
        <v>26</v>
      </c>
      <c r="Q963" s="5" t="s">
        <v>25</v>
      </c>
      <c r="R963" s="5" t="s">
        <v>26</v>
      </c>
      <c r="S963" s="5" t="s">
        <v>25</v>
      </c>
      <c r="T963" s="5" t="s">
        <v>26</v>
      </c>
      <c r="U963" s="5" t="s">
        <v>25</v>
      </c>
      <c r="V963" s="5" t="s">
        <v>26</v>
      </c>
      <c r="W963" s="5" t="s">
        <v>25</v>
      </c>
      <c r="X963" s="426" t="s">
        <v>26</v>
      </c>
      <c r="Y963" s="4" t="s">
        <v>27</v>
      </c>
      <c r="Z963" s="4" t="s">
        <v>28</v>
      </c>
      <c r="AA963" s="426" t="s">
        <v>29</v>
      </c>
      <c r="AB963" s="880" t="s">
        <v>30</v>
      </c>
    </row>
    <row r="964" spans="1:28" x14ac:dyDescent="0.25">
      <c r="A964" s="976"/>
      <c r="B964" s="932" t="s">
        <v>31</v>
      </c>
      <c r="C964" s="978" t="s">
        <v>341</v>
      </c>
      <c r="D964" s="979" t="s">
        <v>33</v>
      </c>
      <c r="E964" s="980"/>
      <c r="F964" s="938" t="s">
        <v>34</v>
      </c>
      <c r="G964" s="8" t="s">
        <v>35</v>
      </c>
      <c r="H964" s="8" t="s">
        <v>35</v>
      </c>
      <c r="I964" s="8" t="s">
        <v>35</v>
      </c>
      <c r="J964" s="8" t="s">
        <v>35</v>
      </c>
      <c r="K964" s="8" t="s">
        <v>35</v>
      </c>
      <c r="L964" s="8" t="s">
        <v>35</v>
      </c>
      <c r="M964" s="8" t="s">
        <v>35</v>
      </c>
      <c r="N964" s="8" t="s">
        <v>35</v>
      </c>
      <c r="O964" s="8" t="s">
        <v>35</v>
      </c>
      <c r="P964" s="8" t="s">
        <v>35</v>
      </c>
      <c r="Q964" s="8" t="s">
        <v>35</v>
      </c>
      <c r="R964" s="8" t="s">
        <v>35</v>
      </c>
      <c r="S964" s="8" t="s">
        <v>35</v>
      </c>
      <c r="T964" s="8" t="s">
        <v>35</v>
      </c>
      <c r="U964" s="8" t="s">
        <v>35</v>
      </c>
      <c r="V964" s="8" t="s">
        <v>35</v>
      </c>
      <c r="W964" s="8" t="s">
        <v>35</v>
      </c>
      <c r="X964" s="427" t="s">
        <v>35</v>
      </c>
      <c r="Y964" s="939" t="s">
        <v>36</v>
      </c>
      <c r="Z964" s="939" t="s">
        <v>36</v>
      </c>
      <c r="AA964" s="997"/>
      <c r="AB964" s="941" t="s">
        <v>36</v>
      </c>
    </row>
    <row r="965" spans="1:28" ht="36" x14ac:dyDescent="0.25">
      <c r="A965" s="977"/>
      <c r="B965" s="932"/>
      <c r="C965" s="978"/>
      <c r="D965" s="428" t="s">
        <v>327</v>
      </c>
      <c r="E965" s="429" t="s">
        <v>328</v>
      </c>
      <c r="F965" s="938"/>
      <c r="G965" s="10" t="s">
        <v>36</v>
      </c>
      <c r="H965" s="10" t="s">
        <v>36</v>
      </c>
      <c r="I965" s="10" t="s">
        <v>36</v>
      </c>
      <c r="J965" s="10" t="s">
        <v>36</v>
      </c>
      <c r="K965" s="10" t="s">
        <v>36</v>
      </c>
      <c r="L965" s="10" t="s">
        <v>36</v>
      </c>
      <c r="M965" s="10" t="s">
        <v>36</v>
      </c>
      <c r="N965" s="10" t="s">
        <v>36</v>
      </c>
      <c r="O965" s="10" t="s">
        <v>36</v>
      </c>
      <c r="P965" s="10" t="s">
        <v>36</v>
      </c>
      <c r="Q965" s="10" t="s">
        <v>36</v>
      </c>
      <c r="R965" s="11" t="s">
        <v>36</v>
      </c>
      <c r="S965" s="11" t="s">
        <v>36</v>
      </c>
      <c r="T965" s="11" t="s">
        <v>36</v>
      </c>
      <c r="U965" s="11" t="s">
        <v>36</v>
      </c>
      <c r="V965" s="11" t="s">
        <v>36</v>
      </c>
      <c r="W965" s="11" t="s">
        <v>36</v>
      </c>
      <c r="X965" s="430" t="s">
        <v>36</v>
      </c>
      <c r="Y965" s="939"/>
      <c r="Z965" s="939"/>
      <c r="AA965" s="997"/>
      <c r="AB965" s="941"/>
    </row>
    <row r="966" spans="1:28" ht="96" x14ac:dyDescent="0.25">
      <c r="A966" s="431"/>
      <c r="B966" s="432" t="s">
        <v>329</v>
      </c>
      <c r="C966" s="433" t="s">
        <v>330</v>
      </c>
      <c r="D966" s="433" t="s">
        <v>331</v>
      </c>
      <c r="E966" s="434" t="s">
        <v>493</v>
      </c>
      <c r="F966" s="435" t="s">
        <v>332</v>
      </c>
      <c r="G966" s="436"/>
      <c r="H966" s="436"/>
      <c r="I966" s="436"/>
      <c r="J966" s="436"/>
      <c r="K966" s="436"/>
      <c r="L966" s="436"/>
      <c r="M966" s="436"/>
      <c r="N966" s="436"/>
      <c r="O966" s="436"/>
      <c r="P966" s="436"/>
      <c r="Q966" s="436"/>
      <c r="R966" s="436"/>
      <c r="S966" s="436"/>
      <c r="T966" s="436"/>
      <c r="U966" s="436"/>
      <c r="V966" s="436"/>
      <c r="W966" s="436"/>
      <c r="X966" s="436"/>
      <c r="Y966" s="437"/>
      <c r="Z966" s="437"/>
      <c r="AA966" s="438"/>
      <c r="AB966" s="881"/>
    </row>
    <row r="967" spans="1:28" ht="25.5" x14ac:dyDescent="0.25">
      <c r="A967" s="439">
        <v>2</v>
      </c>
      <c r="B967" s="253" t="s">
        <v>746</v>
      </c>
      <c r="C967" s="440" t="s">
        <v>46</v>
      </c>
      <c r="D967" s="215" t="s">
        <v>747</v>
      </c>
      <c r="E967" s="217" t="s">
        <v>748</v>
      </c>
      <c r="F967" s="441"/>
      <c r="G967" s="218" t="s">
        <v>44</v>
      </c>
      <c r="H967" s="218" t="s">
        <v>44</v>
      </c>
      <c r="I967" s="218" t="s">
        <v>44</v>
      </c>
      <c r="J967" s="218" t="s">
        <v>44</v>
      </c>
      <c r="K967" s="218" t="s">
        <v>44</v>
      </c>
      <c r="L967" s="218" t="s">
        <v>44</v>
      </c>
      <c r="M967" s="218" t="s">
        <v>44</v>
      </c>
      <c r="N967" s="218" t="s">
        <v>44</v>
      </c>
      <c r="O967" s="218" t="s">
        <v>44</v>
      </c>
      <c r="P967" s="218" t="s">
        <v>44</v>
      </c>
      <c r="Q967" s="218" t="s">
        <v>44</v>
      </c>
      <c r="R967" s="218" t="s">
        <v>44</v>
      </c>
      <c r="S967" s="218" t="s">
        <v>44</v>
      </c>
      <c r="T967" s="218" t="s">
        <v>44</v>
      </c>
      <c r="U967" s="218">
        <v>42006</v>
      </c>
      <c r="V967" s="218">
        <v>42369</v>
      </c>
      <c r="W967" s="218">
        <v>42006</v>
      </c>
      <c r="X967" s="218">
        <v>42369</v>
      </c>
      <c r="Y967" s="442"/>
      <c r="Z967" s="442"/>
      <c r="AA967" s="443">
        <v>2300</v>
      </c>
      <c r="AB967" s="893"/>
    </row>
    <row r="968" spans="1:28" x14ac:dyDescent="0.25">
      <c r="A968" s="444"/>
      <c r="B968" s="445" t="s">
        <v>749</v>
      </c>
      <c r="C968" s="446"/>
      <c r="D968" s="447"/>
      <c r="E968" s="448"/>
      <c r="F968" s="448"/>
      <c r="G968" s="16"/>
      <c r="H968" s="16"/>
      <c r="I968" s="16"/>
      <c r="J968" s="16"/>
      <c r="K968" s="16"/>
      <c r="L968" s="16"/>
      <c r="M968" s="16"/>
      <c r="N968" s="16"/>
      <c r="O968" s="16"/>
      <c r="P968" s="135"/>
      <c r="Q968" s="135"/>
      <c r="R968" s="135"/>
      <c r="S968" s="135"/>
      <c r="T968" s="135"/>
      <c r="U968" s="135"/>
      <c r="V968" s="135"/>
      <c r="W968" s="135"/>
      <c r="X968" s="135"/>
      <c r="Y968" s="449"/>
      <c r="Z968" s="449"/>
      <c r="AA968" s="450"/>
      <c r="AB968" s="882"/>
    </row>
    <row r="969" spans="1:28" ht="25.5" x14ac:dyDescent="0.25">
      <c r="A969" s="439">
        <v>3</v>
      </c>
      <c r="B969" s="253" t="s">
        <v>750</v>
      </c>
      <c r="C969" s="440" t="s">
        <v>751</v>
      </c>
      <c r="D969" s="215" t="s">
        <v>747</v>
      </c>
      <c r="E969" s="217" t="s">
        <v>752</v>
      </c>
      <c r="F969" s="441"/>
      <c r="G969" s="218" t="s">
        <v>44</v>
      </c>
      <c r="H969" s="218" t="s">
        <v>44</v>
      </c>
      <c r="I969" s="218" t="s">
        <v>44</v>
      </c>
      <c r="J969" s="218" t="s">
        <v>44</v>
      </c>
      <c r="K969" s="218">
        <v>42006</v>
      </c>
      <c r="L969" s="218">
        <v>42019</v>
      </c>
      <c r="M969" s="218">
        <v>42020</v>
      </c>
      <c r="N969" s="218">
        <v>42020</v>
      </c>
      <c r="O969" s="218">
        <v>42020</v>
      </c>
      <c r="P969" s="218">
        <v>42021</v>
      </c>
      <c r="Q969" s="218"/>
      <c r="R969" s="218"/>
      <c r="S969" s="218">
        <v>42023</v>
      </c>
      <c r="T969" s="218">
        <v>41659</v>
      </c>
      <c r="U969" s="218">
        <v>42025</v>
      </c>
      <c r="V969" s="218">
        <v>42369</v>
      </c>
      <c r="W969" s="218">
        <v>42031</v>
      </c>
      <c r="X969" s="218">
        <v>42369</v>
      </c>
      <c r="Y969" s="442"/>
      <c r="Z969" s="442"/>
      <c r="AA969" s="443">
        <v>40000</v>
      </c>
      <c r="AB969" s="893"/>
    </row>
    <row r="970" spans="1:28" x14ac:dyDescent="0.25">
      <c r="A970" s="444"/>
      <c r="B970" s="445" t="s">
        <v>753</v>
      </c>
      <c r="C970" s="446"/>
      <c r="D970" s="447"/>
      <c r="E970" s="448"/>
      <c r="F970" s="448"/>
      <c r="G970" s="16"/>
      <c r="H970" s="16"/>
      <c r="I970" s="16"/>
      <c r="J970" s="16"/>
      <c r="K970" s="16"/>
      <c r="L970" s="16"/>
      <c r="M970" s="16"/>
      <c r="N970" s="16"/>
      <c r="O970" s="16"/>
      <c r="P970" s="135"/>
      <c r="Q970" s="135"/>
      <c r="R970" s="135"/>
      <c r="S970" s="135"/>
      <c r="T970" s="135"/>
      <c r="U970" s="135"/>
      <c r="V970" s="135"/>
      <c r="W970" s="135"/>
      <c r="X970" s="135"/>
      <c r="Y970" s="449"/>
      <c r="Z970" s="449"/>
      <c r="AA970" s="450"/>
      <c r="AB970" s="882"/>
    </row>
    <row r="971" spans="1:28" ht="25.5" x14ac:dyDescent="0.25">
      <c r="A971" s="439">
        <v>4</v>
      </c>
      <c r="B971" s="253" t="s">
        <v>754</v>
      </c>
      <c r="C971" s="440" t="str">
        <f>IF(AA971&gt;=450000,"LPN",IF(AND(AA971&gt;190000,AA971&lt;470000),"LP",IF(AND(AA971&gt;=56000,AA971&lt;=190000),"3C","2C ")))</f>
        <v>3C</v>
      </c>
      <c r="D971" s="215" t="s">
        <v>747</v>
      </c>
      <c r="E971" s="217" t="s">
        <v>755</v>
      </c>
      <c r="F971" s="217"/>
      <c r="G971" s="218" t="s">
        <v>44</v>
      </c>
      <c r="H971" s="218" t="s">
        <v>44</v>
      </c>
      <c r="I971" s="218" t="s">
        <v>44</v>
      </c>
      <c r="J971" s="218" t="s">
        <v>44</v>
      </c>
      <c r="K971" s="218">
        <v>42006</v>
      </c>
      <c r="L971" s="218">
        <v>42019</v>
      </c>
      <c r="M971" s="218">
        <v>42020</v>
      </c>
      <c r="N971" s="218">
        <v>42020</v>
      </c>
      <c r="O971" s="218">
        <v>42020</v>
      </c>
      <c r="P971" s="218">
        <v>42021</v>
      </c>
      <c r="Q971" s="218"/>
      <c r="R971" s="218"/>
      <c r="S971" s="218">
        <v>42023</v>
      </c>
      <c r="T971" s="218">
        <v>41659</v>
      </c>
      <c r="U971" s="218">
        <v>42025</v>
      </c>
      <c r="V971" s="218">
        <v>42369</v>
      </c>
      <c r="W971" s="218">
        <v>42031</v>
      </c>
      <c r="X971" s="218">
        <v>42369</v>
      </c>
      <c r="Y971" s="442"/>
      <c r="Z971" s="442"/>
      <c r="AA971" s="443">
        <v>120658</v>
      </c>
      <c r="AB971" s="893"/>
    </row>
    <row r="972" spans="1:28" x14ac:dyDescent="0.25">
      <c r="A972" s="444"/>
      <c r="B972" s="445" t="s">
        <v>756</v>
      </c>
      <c r="C972" s="446"/>
      <c r="D972" s="447"/>
      <c r="E972" s="448"/>
      <c r="F972" s="448"/>
      <c r="G972" s="16"/>
      <c r="H972" s="16"/>
      <c r="I972" s="16"/>
      <c r="J972" s="16"/>
      <c r="K972" s="16"/>
      <c r="L972" s="16"/>
      <c r="M972" s="16"/>
      <c r="N972" s="16"/>
      <c r="O972" s="16"/>
      <c r="P972" s="135"/>
      <c r="Q972" s="135"/>
      <c r="R972" s="135"/>
      <c r="S972" s="135"/>
      <c r="T972" s="135"/>
      <c r="U972" s="135"/>
      <c r="V972" s="135"/>
      <c r="W972" s="135"/>
      <c r="X972" s="135"/>
      <c r="Y972" s="449"/>
      <c r="Z972" s="449"/>
      <c r="AA972" s="450"/>
      <c r="AB972" s="882"/>
    </row>
    <row r="973" spans="1:28" ht="25.5" x14ac:dyDescent="0.25">
      <c r="A973" s="439">
        <v>5</v>
      </c>
      <c r="B973" s="253" t="s">
        <v>757</v>
      </c>
      <c r="C973" s="440" t="s">
        <v>751</v>
      </c>
      <c r="D973" s="215" t="s">
        <v>747</v>
      </c>
      <c r="E973" s="217" t="s">
        <v>758</v>
      </c>
      <c r="F973" s="217"/>
      <c r="G973" s="218" t="s">
        <v>44</v>
      </c>
      <c r="H973" s="218" t="s">
        <v>44</v>
      </c>
      <c r="I973" s="218" t="s">
        <v>44</v>
      </c>
      <c r="J973" s="218" t="s">
        <v>44</v>
      </c>
      <c r="K973" s="218">
        <v>42006</v>
      </c>
      <c r="L973" s="218">
        <v>42019</v>
      </c>
      <c r="M973" s="218">
        <v>42020</v>
      </c>
      <c r="N973" s="218">
        <v>42020</v>
      </c>
      <c r="O973" s="218">
        <v>42020</v>
      </c>
      <c r="P973" s="218">
        <v>42021</v>
      </c>
      <c r="Q973" s="218"/>
      <c r="R973" s="218"/>
      <c r="S973" s="218">
        <v>42023</v>
      </c>
      <c r="T973" s="218">
        <v>41659</v>
      </c>
      <c r="U973" s="218">
        <v>42025</v>
      </c>
      <c r="V973" s="218">
        <v>42369</v>
      </c>
      <c r="W973" s="218">
        <v>42031</v>
      </c>
      <c r="X973" s="218">
        <v>42369</v>
      </c>
      <c r="Y973" s="442"/>
      <c r="Z973" s="442"/>
      <c r="AA973" s="443">
        <v>80000</v>
      </c>
      <c r="AB973" s="893"/>
    </row>
    <row r="974" spans="1:28" x14ac:dyDescent="0.25">
      <c r="A974" s="444"/>
      <c r="B974" s="445" t="s">
        <v>759</v>
      </c>
      <c r="C974" s="446"/>
      <c r="D974" s="447"/>
      <c r="E974" s="448"/>
      <c r="F974" s="448"/>
      <c r="G974" s="16"/>
      <c r="H974" s="16"/>
      <c r="I974" s="16"/>
      <c r="J974" s="16"/>
      <c r="K974" s="16"/>
      <c r="L974" s="16"/>
      <c r="M974" s="16"/>
      <c r="N974" s="16"/>
      <c r="O974" s="16"/>
      <c r="P974" s="135"/>
      <c r="Q974" s="135"/>
      <c r="R974" s="135"/>
      <c r="S974" s="135"/>
      <c r="T974" s="135"/>
      <c r="U974" s="135"/>
      <c r="V974" s="135"/>
      <c r="W974" s="135"/>
      <c r="X974" s="135"/>
      <c r="Y974" s="449"/>
      <c r="Z974" s="449"/>
      <c r="AA974" s="450"/>
      <c r="AB974" s="882"/>
    </row>
    <row r="975" spans="1:28" ht="25.5" x14ac:dyDescent="0.25">
      <c r="A975" s="439">
        <v>6</v>
      </c>
      <c r="B975" s="253" t="s">
        <v>760</v>
      </c>
      <c r="C975" s="440" t="s">
        <v>751</v>
      </c>
      <c r="D975" s="215" t="s">
        <v>747</v>
      </c>
      <c r="E975" s="217" t="s">
        <v>761</v>
      </c>
      <c r="F975" s="217"/>
      <c r="G975" s="218" t="s">
        <v>44</v>
      </c>
      <c r="H975" s="218" t="s">
        <v>44</v>
      </c>
      <c r="I975" s="218" t="s">
        <v>44</v>
      </c>
      <c r="J975" s="218" t="s">
        <v>44</v>
      </c>
      <c r="K975" s="218">
        <v>42006</v>
      </c>
      <c r="L975" s="218">
        <v>42019</v>
      </c>
      <c r="M975" s="218">
        <v>42020</v>
      </c>
      <c r="N975" s="218">
        <v>42020</v>
      </c>
      <c r="O975" s="218">
        <v>42020</v>
      </c>
      <c r="P975" s="218">
        <v>42021</v>
      </c>
      <c r="Q975" s="218"/>
      <c r="R975" s="218"/>
      <c r="S975" s="218">
        <v>42023</v>
      </c>
      <c r="T975" s="218">
        <v>41659</v>
      </c>
      <c r="U975" s="218">
        <v>42025</v>
      </c>
      <c r="V975" s="218">
        <v>42369</v>
      </c>
      <c r="W975" s="218">
        <v>42031</v>
      </c>
      <c r="X975" s="218">
        <v>42369</v>
      </c>
      <c r="Y975" s="442"/>
      <c r="Z975" s="442"/>
      <c r="AA975" s="443">
        <v>20000</v>
      </c>
      <c r="AB975" s="893"/>
    </row>
    <row r="976" spans="1:28" x14ac:dyDescent="0.25">
      <c r="A976" s="444"/>
      <c r="B976" s="445" t="s">
        <v>762</v>
      </c>
      <c r="C976" s="446"/>
      <c r="D976" s="447"/>
      <c r="E976" s="448"/>
      <c r="F976" s="448"/>
      <c r="G976" s="16"/>
      <c r="H976" s="16"/>
      <c r="I976" s="16"/>
      <c r="J976" s="16"/>
      <c r="K976" s="16"/>
      <c r="L976" s="16"/>
      <c r="M976" s="16"/>
      <c r="N976" s="16"/>
      <c r="O976" s="16"/>
      <c r="P976" s="135"/>
      <c r="Q976" s="135"/>
      <c r="R976" s="135"/>
      <c r="S976" s="135"/>
      <c r="T976" s="135"/>
      <c r="U976" s="135"/>
      <c r="V976" s="135"/>
      <c r="W976" s="135"/>
      <c r="X976" s="135"/>
      <c r="Y976" s="449"/>
      <c r="Z976" s="449"/>
      <c r="AA976" s="450"/>
      <c r="AB976" s="882"/>
    </row>
    <row r="977" spans="1:28" ht="25.5" x14ac:dyDescent="0.25">
      <c r="A977" s="439">
        <v>7</v>
      </c>
      <c r="B977" s="253" t="s">
        <v>763</v>
      </c>
      <c r="C977" s="440" t="str">
        <f>IF(AA977&gt;=450000,"LPN",IF(AND(AA977&gt;190000,AA977&lt;470000),"LP",IF(AND(AA977&gt;=56000,AA977&lt;=190000),"3C","2C ")))</f>
        <v>3C</v>
      </c>
      <c r="D977" s="215" t="s">
        <v>747</v>
      </c>
      <c r="E977" s="217" t="s">
        <v>764</v>
      </c>
      <c r="F977" s="217"/>
      <c r="G977" s="218" t="s">
        <v>44</v>
      </c>
      <c r="H977" s="218" t="s">
        <v>44</v>
      </c>
      <c r="I977" s="218" t="s">
        <v>44</v>
      </c>
      <c r="J977" s="218" t="s">
        <v>44</v>
      </c>
      <c r="K977" s="218">
        <v>42006</v>
      </c>
      <c r="L977" s="218">
        <v>42019</v>
      </c>
      <c r="M977" s="218">
        <v>42020</v>
      </c>
      <c r="N977" s="218">
        <v>42020</v>
      </c>
      <c r="O977" s="218">
        <v>42020</v>
      </c>
      <c r="P977" s="218">
        <v>42021</v>
      </c>
      <c r="Q977" s="218"/>
      <c r="R977" s="218"/>
      <c r="S977" s="218">
        <v>42023</v>
      </c>
      <c r="T977" s="218">
        <v>41659</v>
      </c>
      <c r="U977" s="218">
        <v>42025</v>
      </c>
      <c r="V977" s="218">
        <v>42369</v>
      </c>
      <c r="W977" s="218">
        <v>42031</v>
      </c>
      <c r="X977" s="218">
        <v>42369</v>
      </c>
      <c r="Y977" s="442"/>
      <c r="Z977" s="442"/>
      <c r="AA977" s="443">
        <v>130000</v>
      </c>
      <c r="AB977" s="893"/>
    </row>
    <row r="978" spans="1:28" ht="26.25" x14ac:dyDescent="0.25">
      <c r="A978" s="444"/>
      <c r="B978" s="445" t="s">
        <v>765</v>
      </c>
      <c r="C978" s="446"/>
      <c r="D978" s="447"/>
      <c r="E978" s="448"/>
      <c r="F978" s="448"/>
      <c r="G978" s="16"/>
      <c r="H978" s="16"/>
      <c r="I978" s="16"/>
      <c r="J978" s="16"/>
      <c r="K978" s="16"/>
      <c r="L978" s="16"/>
      <c r="M978" s="16"/>
      <c r="N978" s="16"/>
      <c r="O978" s="16"/>
      <c r="P978" s="135"/>
      <c r="Q978" s="135"/>
      <c r="R978" s="135"/>
      <c r="S978" s="135"/>
      <c r="T978" s="135"/>
      <c r="U978" s="135"/>
      <c r="V978" s="135"/>
      <c r="W978" s="135"/>
      <c r="X978" s="135"/>
      <c r="Y978" s="17"/>
      <c r="Z978" s="17"/>
      <c r="AA978" s="450"/>
      <c r="AB978" s="856"/>
    </row>
    <row r="979" spans="1:28" ht="25.5" x14ac:dyDescent="0.25">
      <c r="A979" s="439">
        <v>8</v>
      </c>
      <c r="B979" s="253" t="s">
        <v>337</v>
      </c>
      <c r="C979" s="440" t="s">
        <v>751</v>
      </c>
      <c r="D979" s="215" t="s">
        <v>747</v>
      </c>
      <c r="E979" s="217" t="s">
        <v>766</v>
      </c>
      <c r="F979" s="217"/>
      <c r="G979" s="218" t="s">
        <v>44</v>
      </c>
      <c r="H979" s="218" t="s">
        <v>44</v>
      </c>
      <c r="I979" s="218" t="s">
        <v>44</v>
      </c>
      <c r="J979" s="218" t="s">
        <v>44</v>
      </c>
      <c r="K979" s="218">
        <v>42006</v>
      </c>
      <c r="L979" s="218">
        <v>42019</v>
      </c>
      <c r="M979" s="218">
        <v>42020</v>
      </c>
      <c r="N979" s="218">
        <v>42020</v>
      </c>
      <c r="O979" s="218">
        <v>42020</v>
      </c>
      <c r="P979" s="218">
        <v>42021</v>
      </c>
      <c r="Q979" s="218"/>
      <c r="R979" s="218"/>
      <c r="S979" s="218">
        <v>42023</v>
      </c>
      <c r="T979" s="218">
        <v>41659</v>
      </c>
      <c r="U979" s="218">
        <v>42025</v>
      </c>
      <c r="V979" s="218">
        <v>42369</v>
      </c>
      <c r="W979" s="218">
        <v>42031</v>
      </c>
      <c r="X979" s="451">
        <v>42369</v>
      </c>
      <c r="Y979" s="442"/>
      <c r="Z979" s="442"/>
      <c r="AA979" s="443">
        <v>204000</v>
      </c>
      <c r="AB979" s="893"/>
    </row>
    <row r="980" spans="1:28" x14ac:dyDescent="0.25">
      <c r="A980" s="444"/>
      <c r="B980" s="445" t="s">
        <v>767</v>
      </c>
      <c r="C980" s="446"/>
      <c r="D980" s="447"/>
      <c r="E980" s="448"/>
      <c r="F980" s="448"/>
      <c r="G980" s="16"/>
      <c r="H980" s="16"/>
      <c r="I980" s="16"/>
      <c r="J980" s="16"/>
      <c r="K980" s="16"/>
      <c r="L980" s="16"/>
      <c r="M980" s="16"/>
      <c r="N980" s="16"/>
      <c r="O980" s="16"/>
      <c r="P980" s="135"/>
      <c r="Q980" s="135"/>
      <c r="R980" s="135"/>
      <c r="S980" s="135"/>
      <c r="T980" s="135"/>
      <c r="U980" s="135"/>
      <c r="V980" s="135"/>
      <c r="W980" s="135"/>
      <c r="X980" s="135"/>
      <c r="Y980" s="17"/>
      <c r="Z980" s="17"/>
      <c r="AA980" s="450"/>
      <c r="AB980" s="856"/>
    </row>
    <row r="981" spans="1:28" x14ac:dyDescent="0.25">
      <c r="A981" s="452"/>
      <c r="B981" s="1182" t="s">
        <v>173</v>
      </c>
      <c r="C981" s="944" t="s">
        <v>35</v>
      </c>
      <c r="D981" s="944"/>
      <c r="E981" s="944"/>
      <c r="F981" s="944"/>
      <c r="G981" s="944"/>
      <c r="H981" s="944"/>
      <c r="I981" s="944"/>
      <c r="J981" s="944"/>
      <c r="K981" s="944"/>
      <c r="L981" s="944"/>
      <c r="M981" s="944"/>
      <c r="N981" s="944"/>
      <c r="O981" s="944"/>
      <c r="P981" s="944"/>
      <c r="Q981" s="944"/>
      <c r="R981" s="944"/>
      <c r="S981" s="944"/>
      <c r="T981" s="944"/>
      <c r="U981" s="944"/>
      <c r="V981" s="944"/>
      <c r="W981" s="944"/>
      <c r="X981" s="944"/>
      <c r="Y981" s="944"/>
      <c r="Z981" s="944"/>
      <c r="AA981" s="453">
        <f>SUM(AA967:AA980)</f>
        <v>596958</v>
      </c>
      <c r="AB981" s="891"/>
    </row>
    <row r="982" spans="1:28" ht="15.75" x14ac:dyDescent="0.25">
      <c r="A982" s="452"/>
      <c r="B982" s="1183"/>
      <c r="C982" s="982" t="s">
        <v>36</v>
      </c>
      <c r="D982" s="982"/>
      <c r="E982" s="982"/>
      <c r="F982" s="946"/>
      <c r="G982" s="946"/>
      <c r="H982" s="946"/>
      <c r="I982" s="946"/>
      <c r="J982" s="946"/>
      <c r="K982" s="946"/>
      <c r="L982" s="946"/>
      <c r="M982" s="946"/>
      <c r="N982" s="946"/>
      <c r="O982" s="946"/>
      <c r="P982" s="946"/>
      <c r="Q982" s="946"/>
      <c r="R982" s="946"/>
      <c r="S982" s="946"/>
      <c r="T982" s="946"/>
      <c r="U982" s="946"/>
      <c r="V982" s="946"/>
      <c r="W982" s="946"/>
      <c r="X982" s="946"/>
      <c r="Y982" s="946"/>
      <c r="Z982" s="946"/>
      <c r="AA982" s="454">
        <f>SUM(AA967:AA980)</f>
        <v>596958</v>
      </c>
      <c r="AB982" s="892"/>
    </row>
    <row r="983" spans="1:28" x14ac:dyDescent="0.25">
      <c r="A983" s="162"/>
      <c r="B983" s="156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455"/>
      <c r="Y983" s="157"/>
      <c r="Z983" s="157"/>
      <c r="AA983" s="455"/>
    </row>
    <row r="984" spans="1:28" x14ac:dyDescent="0.25">
      <c r="B984" s="158"/>
      <c r="C984" s="159"/>
      <c r="D984" s="159"/>
      <c r="E984" s="159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1"/>
      <c r="R984" s="161"/>
      <c r="S984" s="162"/>
      <c r="T984" s="162"/>
      <c r="U984" s="162"/>
      <c r="V984" s="162"/>
      <c r="W984" s="163"/>
      <c r="X984" s="456"/>
      <c r="Y984" s="162"/>
      <c r="Z984" s="164"/>
      <c r="AA984" s="424"/>
    </row>
    <row r="985" spans="1:28" ht="30" x14ac:dyDescent="0.25">
      <c r="B985" s="165" t="s">
        <v>174</v>
      </c>
      <c r="C985" s="166"/>
      <c r="D985" s="166"/>
      <c r="E985" s="167"/>
      <c r="F985" s="169"/>
      <c r="G985" s="457" t="s">
        <v>175</v>
      </c>
      <c r="H985" s="953"/>
      <c r="I985" s="954"/>
      <c r="J985" s="171"/>
      <c r="K985" s="171"/>
      <c r="L985" s="172" t="s">
        <v>176</v>
      </c>
      <c r="M985" s="173"/>
      <c r="N985" s="167" t="s">
        <v>177</v>
      </c>
      <c r="O985" s="169"/>
      <c r="P985" s="458" t="s">
        <v>178</v>
      </c>
      <c r="Q985" s="166"/>
      <c r="R985" s="175"/>
      <c r="S985" s="176"/>
      <c r="T985" s="177" t="s">
        <v>179</v>
      </c>
      <c r="U985" s="173"/>
      <c r="V985" s="173"/>
      <c r="W985" s="178" t="s">
        <v>177</v>
      </c>
      <c r="X985" s="459"/>
      <c r="Y985" s="955" t="s">
        <v>180</v>
      </c>
      <c r="Z985" s="956"/>
      <c r="AA985" s="953"/>
      <c r="AB985" s="954"/>
    </row>
    <row r="986" spans="1:28" ht="31.5" x14ac:dyDescent="0.25">
      <c r="B986" s="179" t="s">
        <v>181</v>
      </c>
      <c r="C986" s="180"/>
      <c r="D986" s="180"/>
      <c r="E986" s="181"/>
      <c r="F986" s="169"/>
      <c r="G986" s="457" t="s">
        <v>182</v>
      </c>
      <c r="H986" s="953"/>
      <c r="I986" s="954"/>
      <c r="J986" s="171"/>
      <c r="K986" s="171"/>
      <c r="L986" s="183" t="s">
        <v>183</v>
      </c>
      <c r="M986" s="184"/>
      <c r="N986" s="181" t="s">
        <v>177</v>
      </c>
      <c r="O986" s="169"/>
      <c r="P986" s="185" t="s">
        <v>184</v>
      </c>
      <c r="Q986" s="180"/>
      <c r="R986" s="186"/>
      <c r="S986" s="176"/>
      <c r="T986" s="187" t="s">
        <v>185</v>
      </c>
      <c r="U986" s="188"/>
      <c r="V986" s="184"/>
      <c r="W986" s="189" t="s">
        <v>177</v>
      </c>
      <c r="X986" s="459"/>
      <c r="Y986" s="955" t="s">
        <v>186</v>
      </c>
      <c r="Z986" s="956"/>
      <c r="AA986" s="953"/>
      <c r="AB986" s="954"/>
    </row>
    <row r="987" spans="1:28" x14ac:dyDescent="0.25">
      <c r="B987" s="119"/>
      <c r="C987" s="119"/>
      <c r="D987" s="119"/>
      <c r="E987" s="119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Q987" s="155"/>
      <c r="R987" s="155"/>
      <c r="S987" s="155"/>
      <c r="T987" s="155"/>
      <c r="U987" s="155"/>
      <c r="V987" s="155"/>
      <c r="W987" s="155"/>
      <c r="X987" s="460"/>
      <c r="Y987" s="155"/>
      <c r="Z987" s="155"/>
      <c r="AA987" s="460"/>
    </row>
    <row r="988" spans="1:28" x14ac:dyDescent="0.25"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Q988" s="155"/>
      <c r="R988" s="155"/>
      <c r="S988" s="155"/>
      <c r="T988" s="155"/>
      <c r="U988" s="155"/>
      <c r="V988" s="155"/>
      <c r="W988" s="155"/>
      <c r="X988" s="460"/>
      <c r="Y988" s="155"/>
      <c r="Z988" s="155"/>
      <c r="AA988" s="460"/>
    </row>
    <row r="989" spans="1:28" x14ac:dyDescent="0.25">
      <c r="B989" s="119"/>
      <c r="C989" s="119"/>
      <c r="D989" s="119"/>
      <c r="E989" s="922" t="s">
        <v>187</v>
      </c>
      <c r="F989" s="923"/>
      <c r="G989" s="923"/>
      <c r="H989" s="923"/>
      <c r="I989" s="923"/>
      <c r="J989" s="923"/>
      <c r="K989" s="923"/>
      <c r="L989" s="923"/>
      <c r="M989" s="923"/>
      <c r="N989" s="923"/>
      <c r="O989" s="923"/>
      <c r="P989" s="923"/>
      <c r="Q989" s="923"/>
      <c r="R989" s="923"/>
      <c r="S989" s="923"/>
      <c r="T989" s="923"/>
      <c r="U989" s="923"/>
      <c r="V989" s="923"/>
      <c r="W989" s="924"/>
      <c r="X989" s="424"/>
      <c r="AA989" s="424"/>
    </row>
    <row r="990" spans="1:28" x14ac:dyDescent="0.25">
      <c r="B990" s="119"/>
      <c r="C990" s="119"/>
      <c r="D990" s="119"/>
      <c r="E990" s="925"/>
      <c r="F990" s="926"/>
      <c r="G990" s="926"/>
      <c r="H990" s="926"/>
      <c r="I990" s="926"/>
      <c r="J990" s="926"/>
      <c r="K990" s="926"/>
      <c r="L990" s="926"/>
      <c r="M990" s="926"/>
      <c r="N990" s="926"/>
      <c r="O990" s="926"/>
      <c r="P990" s="926"/>
      <c r="Q990" s="926"/>
      <c r="R990" s="926"/>
      <c r="S990" s="926"/>
      <c r="T990" s="926"/>
      <c r="U990" s="926"/>
      <c r="V990" s="926"/>
      <c r="W990" s="927"/>
      <c r="X990" s="424"/>
      <c r="AA990" s="424"/>
    </row>
    <row r="991" spans="1:28" x14ac:dyDescent="0.25">
      <c r="E991" s="191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92"/>
      <c r="R991" s="162"/>
      <c r="S991" s="192"/>
      <c r="T991" s="192"/>
      <c r="U991" s="192"/>
      <c r="V991" s="192"/>
      <c r="W991" s="193"/>
      <c r="X991" s="424"/>
      <c r="AA991" s="424"/>
    </row>
    <row r="992" spans="1:28" x14ac:dyDescent="0.25">
      <c r="E992" s="928" t="s">
        <v>188</v>
      </c>
      <c r="F992" s="929"/>
      <c r="G992" s="929"/>
      <c r="H992" s="929"/>
      <c r="I992" s="929"/>
      <c r="J992" s="929"/>
      <c r="K992" s="929"/>
      <c r="L992" s="929"/>
      <c r="M992" s="929"/>
      <c r="N992" s="929"/>
      <c r="O992" s="929"/>
      <c r="P992" s="929"/>
      <c r="Q992" s="929"/>
      <c r="R992" s="929"/>
      <c r="S992" s="929"/>
      <c r="T992" s="929"/>
      <c r="U992" s="929"/>
      <c r="V992" s="929"/>
      <c r="W992" s="930"/>
      <c r="X992" s="424"/>
      <c r="AA992" s="424"/>
    </row>
    <row r="994" spans="1:28" ht="18" x14ac:dyDescent="0.25">
      <c r="A994" s="119"/>
      <c r="B994" s="1048" t="s">
        <v>0</v>
      </c>
      <c r="C994" s="1048"/>
      <c r="D994" s="1048"/>
      <c r="E994" s="1048"/>
      <c r="F994" s="1048"/>
      <c r="G994" s="1048"/>
      <c r="H994" s="1048"/>
      <c r="I994" s="1048"/>
      <c r="J994" s="1048"/>
      <c r="K994" s="1048"/>
      <c r="L994" s="1048"/>
      <c r="M994" s="1048"/>
      <c r="N994" s="1048"/>
      <c r="O994" s="1048"/>
      <c r="P994" s="1048"/>
      <c r="Q994" s="1048"/>
      <c r="R994" s="1048"/>
      <c r="S994" s="1048"/>
      <c r="T994" s="1048"/>
      <c r="U994" s="1048"/>
      <c r="V994" s="1048"/>
      <c r="W994" s="1048"/>
      <c r="X994" s="1048"/>
      <c r="Y994" s="1048"/>
      <c r="Z994" s="1048"/>
      <c r="AA994" s="1048"/>
      <c r="AB994" s="1048"/>
    </row>
    <row r="995" spans="1:28" ht="18" x14ac:dyDescent="0.25">
      <c r="B995" s="1048" t="s">
        <v>1</v>
      </c>
      <c r="C995" s="1048"/>
      <c r="D995" s="1048"/>
      <c r="E995" s="1048"/>
      <c r="F995" s="1048"/>
      <c r="G995" s="1048"/>
      <c r="H995" s="1048"/>
      <c r="I995" s="1048"/>
      <c r="J995" s="1048"/>
      <c r="K995" s="1048"/>
      <c r="L995" s="1048"/>
      <c r="M995" s="1048"/>
      <c r="N995" s="1048"/>
      <c r="O995" s="1048"/>
      <c r="P995" s="1048"/>
      <c r="Q995" s="1048"/>
      <c r="R995" s="1048"/>
      <c r="S995" s="1048"/>
      <c r="T995" s="1048"/>
      <c r="U995" s="1048"/>
      <c r="V995" s="1048"/>
      <c r="W995" s="1048"/>
      <c r="X995" s="1048"/>
      <c r="Y995" s="1048"/>
      <c r="Z995" s="1048"/>
      <c r="AA995" s="1048"/>
      <c r="AB995" s="1048"/>
    </row>
    <row r="996" spans="1:28" ht="18" x14ac:dyDescent="0.25">
      <c r="B996" s="1048" t="s">
        <v>491</v>
      </c>
      <c r="C996" s="1048"/>
      <c r="D996" s="1048"/>
      <c r="E996" s="1048"/>
      <c r="F996" s="1048"/>
      <c r="G996" s="1048"/>
      <c r="H996" s="1048"/>
      <c r="I996" s="1048"/>
      <c r="J996" s="1048"/>
      <c r="K996" s="1048"/>
      <c r="L996" s="1048"/>
      <c r="M996" s="1048"/>
      <c r="N996" s="1048"/>
      <c r="O996" s="1048"/>
      <c r="P996" s="1048"/>
      <c r="Q996" s="1048"/>
      <c r="R996" s="1048"/>
      <c r="S996" s="1048"/>
      <c r="T996" s="1048"/>
      <c r="U996" s="1048"/>
      <c r="V996" s="1048"/>
      <c r="W996" s="1048"/>
      <c r="X996" s="1048"/>
      <c r="Y996" s="1048"/>
      <c r="Z996" s="1048"/>
      <c r="AA996" s="1048"/>
      <c r="AB996" s="1048"/>
    </row>
    <row r="997" spans="1:28" ht="18" x14ac:dyDescent="0.25">
      <c r="B997" s="1048" t="s">
        <v>492</v>
      </c>
      <c r="C997" s="1048"/>
      <c r="D997" s="1048"/>
      <c r="E997" s="1048"/>
      <c r="F997" s="1048"/>
      <c r="G997" s="1048"/>
      <c r="H997" s="1048"/>
      <c r="I997" s="1048"/>
      <c r="J997" s="1048"/>
      <c r="K997" s="1048"/>
      <c r="L997" s="1048"/>
      <c r="M997" s="1048"/>
      <c r="N997" s="1048"/>
      <c r="O997" s="1048"/>
      <c r="P997" s="1048"/>
      <c r="Q997" s="1048"/>
      <c r="R997" s="1048"/>
      <c r="S997" s="1048"/>
      <c r="T997" s="1048"/>
      <c r="U997" s="1048"/>
      <c r="V997" s="1048"/>
      <c r="W997" s="1048"/>
      <c r="X997" s="1048"/>
      <c r="Y997" s="1048"/>
      <c r="Z997" s="1048"/>
      <c r="AA997" s="1048"/>
      <c r="AB997" s="1048"/>
    </row>
    <row r="998" spans="1:28" ht="18" x14ac:dyDescent="0.25">
      <c r="A998" s="120"/>
      <c r="B998" s="1049" t="s">
        <v>768</v>
      </c>
      <c r="C998" s="1050"/>
      <c r="D998" s="1050"/>
      <c r="E998" s="1050"/>
      <c r="F998" s="1050"/>
      <c r="G998" s="1050"/>
      <c r="H998" s="1050"/>
      <c r="I998" s="1050"/>
      <c r="J998" s="1050"/>
      <c r="K998" s="1050"/>
      <c r="L998" s="1050"/>
      <c r="M998" s="1050"/>
      <c r="N998" s="1050"/>
      <c r="O998" s="1050"/>
      <c r="P998" s="1050"/>
      <c r="Q998" s="1050"/>
      <c r="R998" s="1050"/>
      <c r="S998" s="1050"/>
      <c r="T998" s="1050"/>
      <c r="U998" s="1050"/>
      <c r="V998" s="1050"/>
      <c r="W998" s="1050"/>
      <c r="X998" s="1050"/>
      <c r="Y998" s="1050"/>
      <c r="Z998" s="1050"/>
      <c r="AA998" s="1050"/>
      <c r="AB998" s="1050"/>
    </row>
    <row r="999" spans="1:28" x14ac:dyDescent="0.25">
      <c r="B999" s="119"/>
      <c r="C999" s="119"/>
      <c r="D999" s="119"/>
      <c r="E999" s="119"/>
      <c r="F999" s="119"/>
      <c r="G999" s="119"/>
      <c r="H999" s="119"/>
      <c r="I999" s="119"/>
      <c r="J999" s="119"/>
      <c r="K999" s="119"/>
      <c r="L999" s="119"/>
      <c r="M999" s="119"/>
      <c r="N999" s="119"/>
      <c r="O999" s="119"/>
      <c r="P999" s="119"/>
      <c r="R999" s="121"/>
      <c r="S999" s="121"/>
      <c r="T999" s="121"/>
      <c r="U999" s="121"/>
      <c r="V999" s="121"/>
      <c r="X999" s="467"/>
      <c r="AA999" s="467"/>
    </row>
    <row r="1000" spans="1:28" x14ac:dyDescent="0.25">
      <c r="A1000" s="1051" t="s">
        <v>3</v>
      </c>
      <c r="B1000" s="1052"/>
      <c r="C1000" s="1052"/>
      <c r="D1000" s="1052"/>
      <c r="E1000" s="1052"/>
      <c r="F1000" s="1053"/>
      <c r="G1000" s="990" t="s">
        <v>4</v>
      </c>
      <c r="H1000" s="988"/>
      <c r="I1000" s="988"/>
      <c r="J1000" s="988"/>
      <c r="K1000" s="988"/>
      <c r="L1000" s="988"/>
      <c r="M1000" s="988"/>
      <c r="N1000" s="988"/>
      <c r="O1000" s="988"/>
      <c r="P1000" s="988"/>
      <c r="Q1000" s="988"/>
      <c r="R1000" s="988"/>
      <c r="S1000" s="988"/>
      <c r="T1000" s="988"/>
      <c r="U1000" s="988"/>
      <c r="V1000" s="988"/>
      <c r="W1000" s="988"/>
      <c r="X1000" s="988"/>
      <c r="Y1000" s="988"/>
      <c r="Z1000" s="988"/>
      <c r="AA1000" s="988"/>
      <c r="AB1000" s="989"/>
    </row>
    <row r="1001" spans="1:28" x14ac:dyDescent="0.25">
      <c r="A1001" s="1054"/>
      <c r="B1001" s="1055"/>
      <c r="C1001" s="1055"/>
      <c r="D1001" s="1055"/>
      <c r="E1001" s="1055"/>
      <c r="F1001" s="1056"/>
      <c r="G1001" s="990" t="s">
        <v>5</v>
      </c>
      <c r="H1001" s="988"/>
      <c r="I1001" s="988"/>
      <c r="J1001" s="989"/>
      <c r="K1001" s="990" t="s">
        <v>6</v>
      </c>
      <c r="L1001" s="988"/>
      <c r="M1001" s="988"/>
      <c r="N1001" s="989"/>
      <c r="O1001" s="990" t="s">
        <v>7</v>
      </c>
      <c r="P1001" s="988"/>
      <c r="Q1001" s="988"/>
      <c r="R1001" s="989"/>
      <c r="S1001" s="990" t="s">
        <v>8</v>
      </c>
      <c r="T1001" s="988"/>
      <c r="U1001" s="988"/>
      <c r="V1001" s="989"/>
      <c r="W1001" s="990" t="s">
        <v>9</v>
      </c>
      <c r="X1001" s="989"/>
      <c r="Y1001" s="1051" t="s">
        <v>10</v>
      </c>
      <c r="Z1001" s="1052"/>
      <c r="AA1001" s="1052"/>
      <c r="AB1001" s="1053"/>
    </row>
    <row r="1002" spans="1:28" x14ac:dyDescent="0.25">
      <c r="A1002" s="1057"/>
      <c r="B1002" s="1058"/>
      <c r="C1002" s="1058"/>
      <c r="D1002" s="1058"/>
      <c r="E1002" s="1058"/>
      <c r="F1002" s="1059"/>
      <c r="G1002" s="964" t="s">
        <v>11</v>
      </c>
      <c r="H1002" s="963"/>
      <c r="I1002" s="964" t="s">
        <v>12</v>
      </c>
      <c r="J1002" s="963"/>
      <c r="K1002" s="964" t="s">
        <v>13</v>
      </c>
      <c r="L1002" s="963"/>
      <c r="M1002" s="964" t="s">
        <v>14</v>
      </c>
      <c r="N1002" s="963"/>
      <c r="O1002" s="964" t="s">
        <v>15</v>
      </c>
      <c r="P1002" s="963"/>
      <c r="Q1002" s="964" t="s">
        <v>16</v>
      </c>
      <c r="R1002" s="963"/>
      <c r="S1002" s="964" t="s">
        <v>17</v>
      </c>
      <c r="T1002" s="963"/>
      <c r="U1002" s="964" t="s">
        <v>18</v>
      </c>
      <c r="V1002" s="963"/>
      <c r="W1002" s="964" t="s">
        <v>19</v>
      </c>
      <c r="X1002" s="963"/>
      <c r="Y1002" s="1057"/>
      <c r="Z1002" s="1058"/>
      <c r="AA1002" s="1058"/>
      <c r="AB1002" s="1059"/>
    </row>
    <row r="1003" spans="1:28" ht="38.25" x14ac:dyDescent="0.25">
      <c r="A1003" s="468" t="s">
        <v>20</v>
      </c>
      <c r="B1003" s="469" t="s">
        <v>21</v>
      </c>
      <c r="C1003" s="470" t="s">
        <v>22</v>
      </c>
      <c r="D1003" s="1036" t="s">
        <v>23</v>
      </c>
      <c r="E1003" s="1037"/>
      <c r="F1003" s="471" t="s">
        <v>24</v>
      </c>
      <c r="G1003" s="471" t="s">
        <v>25</v>
      </c>
      <c r="H1003" s="471" t="s">
        <v>26</v>
      </c>
      <c r="I1003" s="471" t="s">
        <v>25</v>
      </c>
      <c r="J1003" s="471" t="s">
        <v>26</v>
      </c>
      <c r="K1003" s="471" t="s">
        <v>25</v>
      </c>
      <c r="L1003" s="471" t="s">
        <v>26</v>
      </c>
      <c r="M1003" s="471" t="s">
        <v>25</v>
      </c>
      <c r="N1003" s="471" t="s">
        <v>26</v>
      </c>
      <c r="O1003" s="471" t="s">
        <v>25</v>
      </c>
      <c r="P1003" s="471" t="s">
        <v>26</v>
      </c>
      <c r="Q1003" s="471" t="s">
        <v>25</v>
      </c>
      <c r="R1003" s="471" t="s">
        <v>26</v>
      </c>
      <c r="S1003" s="471" t="s">
        <v>25</v>
      </c>
      <c r="T1003" s="471" t="s">
        <v>26</v>
      </c>
      <c r="U1003" s="471" t="s">
        <v>25</v>
      </c>
      <c r="V1003" s="471" t="s">
        <v>26</v>
      </c>
      <c r="W1003" s="471" t="s">
        <v>25</v>
      </c>
      <c r="X1003" s="471" t="s">
        <v>26</v>
      </c>
      <c r="Y1003" s="470" t="s">
        <v>27</v>
      </c>
      <c r="Z1003" s="470" t="s">
        <v>28</v>
      </c>
      <c r="AA1003" s="471" t="s">
        <v>29</v>
      </c>
      <c r="AB1003" s="894" t="s">
        <v>30</v>
      </c>
    </row>
    <row r="1004" spans="1:28" x14ac:dyDescent="0.25">
      <c r="A1004" s="976"/>
      <c r="B1004" s="1038" t="s">
        <v>31</v>
      </c>
      <c r="C1004" s="1040" t="s">
        <v>341</v>
      </c>
      <c r="D1004" s="1036" t="s">
        <v>33</v>
      </c>
      <c r="E1004" s="1037"/>
      <c r="F1004" s="1042" t="s">
        <v>34</v>
      </c>
      <c r="G1004" s="472" t="s">
        <v>35</v>
      </c>
      <c r="H1004" s="472" t="s">
        <v>35</v>
      </c>
      <c r="I1004" s="472" t="s">
        <v>35</v>
      </c>
      <c r="J1004" s="472" t="s">
        <v>35</v>
      </c>
      <c r="K1004" s="472" t="s">
        <v>35</v>
      </c>
      <c r="L1004" s="472" t="s">
        <v>35</v>
      </c>
      <c r="M1004" s="472" t="s">
        <v>35</v>
      </c>
      <c r="N1004" s="472" t="s">
        <v>35</v>
      </c>
      <c r="O1004" s="472" t="s">
        <v>35</v>
      </c>
      <c r="P1004" s="472" t="s">
        <v>35</v>
      </c>
      <c r="Q1004" s="472" t="s">
        <v>35</v>
      </c>
      <c r="R1004" s="472" t="s">
        <v>35</v>
      </c>
      <c r="S1004" s="472" t="s">
        <v>35</v>
      </c>
      <c r="T1004" s="472" t="s">
        <v>35</v>
      </c>
      <c r="U1004" s="472" t="s">
        <v>35</v>
      </c>
      <c r="V1004" s="472" t="s">
        <v>35</v>
      </c>
      <c r="W1004" s="472" t="s">
        <v>35</v>
      </c>
      <c r="X1004" s="472" t="s">
        <v>35</v>
      </c>
      <c r="Y1004" s="1044" t="s">
        <v>36</v>
      </c>
      <c r="Z1004" s="1044" t="s">
        <v>36</v>
      </c>
      <c r="AA1004" s="1046"/>
      <c r="AB1004" s="1032" t="s">
        <v>36</v>
      </c>
    </row>
    <row r="1005" spans="1:28" ht="36" x14ac:dyDescent="0.25">
      <c r="A1005" s="977"/>
      <c r="B1005" s="1039"/>
      <c r="C1005" s="1041"/>
      <c r="D1005" s="470" t="s">
        <v>327</v>
      </c>
      <c r="E1005" s="473" t="s">
        <v>328</v>
      </c>
      <c r="F1005" s="1043"/>
      <c r="G1005" s="474" t="s">
        <v>36</v>
      </c>
      <c r="H1005" s="474" t="s">
        <v>36</v>
      </c>
      <c r="I1005" s="474" t="s">
        <v>36</v>
      </c>
      <c r="J1005" s="474" t="s">
        <v>36</v>
      </c>
      <c r="K1005" s="474" t="s">
        <v>36</v>
      </c>
      <c r="L1005" s="474" t="s">
        <v>36</v>
      </c>
      <c r="M1005" s="474" t="s">
        <v>36</v>
      </c>
      <c r="N1005" s="474" t="s">
        <v>36</v>
      </c>
      <c r="O1005" s="474" t="s">
        <v>36</v>
      </c>
      <c r="P1005" s="474" t="s">
        <v>36</v>
      </c>
      <c r="Q1005" s="474" t="s">
        <v>36</v>
      </c>
      <c r="R1005" s="474" t="s">
        <v>36</v>
      </c>
      <c r="S1005" s="474" t="s">
        <v>36</v>
      </c>
      <c r="T1005" s="474" t="s">
        <v>36</v>
      </c>
      <c r="U1005" s="474" t="s">
        <v>36</v>
      </c>
      <c r="V1005" s="474" t="s">
        <v>36</v>
      </c>
      <c r="W1005" s="474" t="s">
        <v>36</v>
      </c>
      <c r="X1005" s="474" t="s">
        <v>36</v>
      </c>
      <c r="Y1005" s="1045"/>
      <c r="Z1005" s="1045"/>
      <c r="AA1005" s="1047"/>
      <c r="AB1005" s="1033"/>
    </row>
    <row r="1006" spans="1:28" ht="96" x14ac:dyDescent="0.25">
      <c r="A1006" s="475"/>
      <c r="B1006" s="476" t="s">
        <v>329</v>
      </c>
      <c r="C1006" s="477" t="s">
        <v>330</v>
      </c>
      <c r="D1006" s="477" t="s">
        <v>331</v>
      </c>
      <c r="E1006" s="477" t="s">
        <v>493</v>
      </c>
      <c r="F1006" s="476" t="s">
        <v>332</v>
      </c>
      <c r="G1006" s="436"/>
      <c r="H1006" s="436"/>
      <c r="I1006" s="436"/>
      <c r="J1006" s="436"/>
      <c r="K1006" s="436"/>
      <c r="L1006" s="436"/>
      <c r="M1006" s="436"/>
      <c r="N1006" s="436"/>
      <c r="O1006" s="436"/>
      <c r="P1006" s="436"/>
      <c r="Q1006" s="436"/>
      <c r="R1006" s="436"/>
      <c r="S1006" s="436"/>
      <c r="T1006" s="436"/>
      <c r="U1006" s="436"/>
      <c r="V1006" s="436"/>
      <c r="W1006" s="436"/>
      <c r="X1006" s="436"/>
      <c r="Y1006" s="437"/>
      <c r="Z1006" s="437"/>
      <c r="AA1006" s="478"/>
      <c r="AB1006" s="881"/>
    </row>
    <row r="1007" spans="1:28" ht="25.5" x14ac:dyDescent="0.25">
      <c r="A1007" s="479">
        <v>1</v>
      </c>
      <c r="B1007" s="471" t="s">
        <v>769</v>
      </c>
      <c r="C1007" s="470" t="s">
        <v>770</v>
      </c>
      <c r="D1007" s="480" t="s">
        <v>771</v>
      </c>
      <c r="E1007" s="471" t="s">
        <v>772</v>
      </c>
      <c r="F1007" s="471" t="s">
        <v>773</v>
      </c>
      <c r="G1007" s="481" t="s">
        <v>44</v>
      </c>
      <c r="H1007" s="481" t="s">
        <v>44</v>
      </c>
      <c r="I1007" s="481" t="s">
        <v>44</v>
      </c>
      <c r="J1007" s="481" t="s">
        <v>44</v>
      </c>
      <c r="K1007" s="481">
        <f t="shared" ref="K1007:K1043" si="118">SUM(L1007-8)</f>
        <v>42144</v>
      </c>
      <c r="L1007" s="481">
        <f t="shared" ref="L1007:M1022" si="119">SUM(M1007*1)</f>
        <v>42152</v>
      </c>
      <c r="M1007" s="481">
        <f t="shared" si="119"/>
        <v>42152</v>
      </c>
      <c r="N1007" s="481">
        <f t="shared" ref="N1007:N1043" si="120">SUM(O1007-1)</f>
        <v>42152</v>
      </c>
      <c r="O1007" s="481">
        <f t="shared" ref="O1007:O1043" si="121">SUM(U1007-3)</f>
        <v>42153</v>
      </c>
      <c r="P1007" s="481">
        <f t="shared" ref="P1007:P1043" si="122">SUM(U1007*1)</f>
        <v>42156</v>
      </c>
      <c r="Q1007" s="481" t="s">
        <v>44</v>
      </c>
      <c r="R1007" s="481" t="s">
        <v>44</v>
      </c>
      <c r="S1007" s="481" t="s">
        <v>44</v>
      </c>
      <c r="T1007" s="481" t="s">
        <v>44</v>
      </c>
      <c r="U1007" s="481">
        <f t="shared" ref="U1007:V1022" si="123">SUM(V1007-4)</f>
        <v>42156</v>
      </c>
      <c r="V1007" s="481">
        <f t="shared" si="123"/>
        <v>42160</v>
      </c>
      <c r="W1007" s="481">
        <f t="shared" ref="W1007:W1012" si="124">SUM(X1007-3)</f>
        <v>42164</v>
      </c>
      <c r="X1007" s="481">
        <v>42167</v>
      </c>
      <c r="Y1007" s="482"/>
      <c r="Z1007" s="482"/>
      <c r="AA1007" s="483"/>
      <c r="AB1007" s="895">
        <v>45000</v>
      </c>
    </row>
    <row r="1008" spans="1:28" ht="25.5" x14ac:dyDescent="0.25">
      <c r="A1008" s="479">
        <v>2</v>
      </c>
      <c r="B1008" s="471" t="s">
        <v>774</v>
      </c>
      <c r="C1008" s="470" t="s">
        <v>770</v>
      </c>
      <c r="D1008" s="480" t="s">
        <v>771</v>
      </c>
      <c r="E1008" s="471" t="s">
        <v>775</v>
      </c>
      <c r="F1008" s="471" t="s">
        <v>773</v>
      </c>
      <c r="G1008" s="481" t="s">
        <v>44</v>
      </c>
      <c r="H1008" s="481" t="s">
        <v>44</v>
      </c>
      <c r="I1008" s="481" t="s">
        <v>44</v>
      </c>
      <c r="J1008" s="481" t="s">
        <v>44</v>
      </c>
      <c r="K1008" s="481">
        <f t="shared" si="118"/>
        <v>42144</v>
      </c>
      <c r="L1008" s="481">
        <f t="shared" si="119"/>
        <v>42152</v>
      </c>
      <c r="M1008" s="481">
        <f t="shared" si="119"/>
        <v>42152</v>
      </c>
      <c r="N1008" s="481">
        <f t="shared" si="120"/>
        <v>42152</v>
      </c>
      <c r="O1008" s="481">
        <f t="shared" si="121"/>
        <v>42153</v>
      </c>
      <c r="P1008" s="481">
        <f t="shared" si="122"/>
        <v>42156</v>
      </c>
      <c r="Q1008" s="481" t="s">
        <v>44</v>
      </c>
      <c r="R1008" s="481" t="s">
        <v>44</v>
      </c>
      <c r="S1008" s="481" t="s">
        <v>44</v>
      </c>
      <c r="T1008" s="481" t="s">
        <v>44</v>
      </c>
      <c r="U1008" s="481">
        <f t="shared" si="123"/>
        <v>42156</v>
      </c>
      <c r="V1008" s="481">
        <f t="shared" si="123"/>
        <v>42160</v>
      </c>
      <c r="W1008" s="481">
        <f t="shared" si="124"/>
        <v>42164</v>
      </c>
      <c r="X1008" s="481">
        <v>42167</v>
      </c>
      <c r="Y1008" s="485"/>
      <c r="Z1008" s="485"/>
      <c r="AA1008" s="486"/>
      <c r="AB1008" s="895">
        <v>66000</v>
      </c>
    </row>
    <row r="1009" spans="1:28" ht="25.5" x14ac:dyDescent="0.25">
      <c r="A1009" s="479">
        <v>3</v>
      </c>
      <c r="B1009" s="471" t="s">
        <v>505</v>
      </c>
      <c r="C1009" s="470" t="str">
        <f>IF(AB1009&gt;=450000,"LPN",IF(AND(AB1009&gt;190000,AB1009&lt;470000),"LP",IF(AND(AB1009&gt;=56000,AB1009&lt;=190000),"3C","2C ")))</f>
        <v xml:space="preserve">2C </v>
      </c>
      <c r="D1009" s="480" t="s">
        <v>771</v>
      </c>
      <c r="E1009" s="471" t="s">
        <v>776</v>
      </c>
      <c r="F1009" s="471" t="s">
        <v>773</v>
      </c>
      <c r="G1009" s="481" t="s">
        <v>44</v>
      </c>
      <c r="H1009" s="481" t="s">
        <v>44</v>
      </c>
      <c r="I1009" s="481" t="s">
        <v>44</v>
      </c>
      <c r="J1009" s="481" t="s">
        <v>44</v>
      </c>
      <c r="K1009" s="481">
        <f t="shared" si="118"/>
        <v>42144</v>
      </c>
      <c r="L1009" s="481">
        <f t="shared" si="119"/>
        <v>42152</v>
      </c>
      <c r="M1009" s="481">
        <f t="shared" si="119"/>
        <v>42152</v>
      </c>
      <c r="N1009" s="481">
        <f t="shared" si="120"/>
        <v>42152</v>
      </c>
      <c r="O1009" s="481">
        <f t="shared" si="121"/>
        <v>42153</v>
      </c>
      <c r="P1009" s="481">
        <f t="shared" si="122"/>
        <v>42156</v>
      </c>
      <c r="Q1009" s="481" t="s">
        <v>44</v>
      </c>
      <c r="R1009" s="481" t="s">
        <v>44</v>
      </c>
      <c r="S1009" s="481" t="s">
        <v>44</v>
      </c>
      <c r="T1009" s="481" t="s">
        <v>44</v>
      </c>
      <c r="U1009" s="481">
        <f t="shared" si="123"/>
        <v>42156</v>
      </c>
      <c r="V1009" s="481">
        <f t="shared" si="123"/>
        <v>42160</v>
      </c>
      <c r="W1009" s="481">
        <f t="shared" si="124"/>
        <v>42164</v>
      </c>
      <c r="X1009" s="481">
        <v>42167</v>
      </c>
      <c r="Y1009" s="485"/>
      <c r="Z1009" s="485"/>
      <c r="AA1009" s="486"/>
      <c r="AB1009" s="895">
        <v>25000</v>
      </c>
    </row>
    <row r="1010" spans="1:28" ht="25.5" x14ac:dyDescent="0.25">
      <c r="A1010" s="479">
        <v>4</v>
      </c>
      <c r="B1010" s="471" t="s">
        <v>777</v>
      </c>
      <c r="C1010" s="470" t="str">
        <f>IF(AB1010&gt;=450000,"LPN",IF(AND(AB1010&gt;190000,AB1010&lt;470000),"LP",IF(AND(AB1010&gt;=56000,AB1010&lt;=190000),"3C","2C ")))</f>
        <v xml:space="preserve">2C </v>
      </c>
      <c r="D1010" s="480" t="s">
        <v>771</v>
      </c>
      <c r="E1010" s="471" t="s">
        <v>778</v>
      </c>
      <c r="F1010" s="471" t="s">
        <v>773</v>
      </c>
      <c r="G1010" s="481" t="s">
        <v>44</v>
      </c>
      <c r="H1010" s="481" t="s">
        <v>44</v>
      </c>
      <c r="I1010" s="481" t="s">
        <v>44</v>
      </c>
      <c r="J1010" s="481" t="s">
        <v>44</v>
      </c>
      <c r="K1010" s="481">
        <f t="shared" si="118"/>
        <v>42144</v>
      </c>
      <c r="L1010" s="481">
        <f t="shared" si="119"/>
        <v>42152</v>
      </c>
      <c r="M1010" s="481">
        <f t="shared" si="119"/>
        <v>42152</v>
      </c>
      <c r="N1010" s="481">
        <f t="shared" si="120"/>
        <v>42152</v>
      </c>
      <c r="O1010" s="481">
        <f t="shared" si="121"/>
        <v>42153</v>
      </c>
      <c r="P1010" s="481">
        <f t="shared" si="122"/>
        <v>42156</v>
      </c>
      <c r="Q1010" s="481" t="s">
        <v>44</v>
      </c>
      <c r="R1010" s="481" t="s">
        <v>44</v>
      </c>
      <c r="S1010" s="481" t="s">
        <v>44</v>
      </c>
      <c r="T1010" s="481" t="s">
        <v>44</v>
      </c>
      <c r="U1010" s="481">
        <f t="shared" si="123"/>
        <v>42156</v>
      </c>
      <c r="V1010" s="481">
        <f t="shared" si="123"/>
        <v>42160</v>
      </c>
      <c r="W1010" s="481">
        <f t="shared" si="124"/>
        <v>42164</v>
      </c>
      <c r="X1010" s="481">
        <v>42167</v>
      </c>
      <c r="Y1010" s="487"/>
      <c r="Z1010" s="485"/>
      <c r="AA1010" s="486"/>
      <c r="AB1010" s="895">
        <v>15000</v>
      </c>
    </row>
    <row r="1011" spans="1:28" ht="25.5" x14ac:dyDescent="0.25">
      <c r="A1011" s="479">
        <v>5</v>
      </c>
      <c r="B1011" s="471" t="s">
        <v>779</v>
      </c>
      <c r="C1011" s="470" t="str">
        <f>IF(AB1011&gt;=450000,"LPN",IF(AND(AB1011&gt;190000,AB1011&lt;470000),"LP",IF(AND(AB1011&gt;=56000,AB1011&lt;=190000),"3C","2C ")))</f>
        <v xml:space="preserve">2C </v>
      </c>
      <c r="D1011" s="480" t="s">
        <v>771</v>
      </c>
      <c r="E1011" s="471" t="s">
        <v>780</v>
      </c>
      <c r="F1011" s="471" t="s">
        <v>773</v>
      </c>
      <c r="G1011" s="481" t="s">
        <v>44</v>
      </c>
      <c r="H1011" s="481" t="s">
        <v>44</v>
      </c>
      <c r="I1011" s="481" t="s">
        <v>44</v>
      </c>
      <c r="J1011" s="481" t="s">
        <v>44</v>
      </c>
      <c r="K1011" s="481">
        <f t="shared" si="118"/>
        <v>41779</v>
      </c>
      <c r="L1011" s="481">
        <f t="shared" si="119"/>
        <v>41787</v>
      </c>
      <c r="M1011" s="481">
        <f t="shared" si="119"/>
        <v>41787</v>
      </c>
      <c r="N1011" s="481">
        <f t="shared" si="120"/>
        <v>41787</v>
      </c>
      <c r="O1011" s="481">
        <f t="shared" si="121"/>
        <v>41788</v>
      </c>
      <c r="P1011" s="481">
        <f t="shared" si="122"/>
        <v>41791</v>
      </c>
      <c r="Q1011" s="481" t="s">
        <v>44</v>
      </c>
      <c r="R1011" s="481" t="s">
        <v>44</v>
      </c>
      <c r="S1011" s="481" t="s">
        <v>44</v>
      </c>
      <c r="T1011" s="481" t="s">
        <v>44</v>
      </c>
      <c r="U1011" s="481">
        <f t="shared" si="123"/>
        <v>41791</v>
      </c>
      <c r="V1011" s="481">
        <f t="shared" si="123"/>
        <v>41795</v>
      </c>
      <c r="W1011" s="481">
        <f t="shared" si="124"/>
        <v>41799</v>
      </c>
      <c r="X1011" s="481">
        <v>41802</v>
      </c>
      <c r="Y1011" s="485"/>
      <c r="Z1011" s="485"/>
      <c r="AA1011" s="486"/>
      <c r="AB1011" s="895">
        <v>17000</v>
      </c>
    </row>
    <row r="1012" spans="1:28" ht="25.5" x14ac:dyDescent="0.25">
      <c r="A1012" s="488">
        <v>6</v>
      </c>
      <c r="B1012" s="17" t="s">
        <v>45</v>
      </c>
      <c r="C1012" s="470"/>
      <c r="D1012" s="480"/>
      <c r="E1012" s="482" t="s">
        <v>781</v>
      </c>
      <c r="F1012" s="471"/>
      <c r="G1012" s="481" t="s">
        <v>44</v>
      </c>
      <c r="H1012" s="481" t="s">
        <v>44</v>
      </c>
      <c r="I1012" s="481" t="s">
        <v>44</v>
      </c>
      <c r="J1012" s="481" t="s">
        <v>44</v>
      </c>
      <c r="K1012" s="481">
        <f t="shared" si="118"/>
        <v>42144</v>
      </c>
      <c r="L1012" s="481">
        <f t="shared" si="119"/>
        <v>42152</v>
      </c>
      <c r="M1012" s="481">
        <f t="shared" si="119"/>
        <v>42152</v>
      </c>
      <c r="N1012" s="481">
        <f t="shared" si="120"/>
        <v>42152</v>
      </c>
      <c r="O1012" s="481">
        <f t="shared" si="121"/>
        <v>42153</v>
      </c>
      <c r="P1012" s="481">
        <f t="shared" si="122"/>
        <v>42156</v>
      </c>
      <c r="Q1012" s="481" t="s">
        <v>44</v>
      </c>
      <c r="R1012" s="481" t="s">
        <v>44</v>
      </c>
      <c r="S1012" s="481" t="s">
        <v>44</v>
      </c>
      <c r="T1012" s="481" t="s">
        <v>44</v>
      </c>
      <c r="U1012" s="481">
        <f t="shared" si="123"/>
        <v>42156</v>
      </c>
      <c r="V1012" s="481">
        <f t="shared" si="123"/>
        <v>42160</v>
      </c>
      <c r="W1012" s="481">
        <f t="shared" si="124"/>
        <v>42164</v>
      </c>
      <c r="X1012" s="481">
        <v>42167</v>
      </c>
      <c r="Y1012" s="482"/>
      <c r="Z1012" s="482"/>
      <c r="AA1012" s="489"/>
      <c r="AB1012" s="896">
        <v>129000</v>
      </c>
    </row>
    <row r="1013" spans="1:28" ht="25.5" x14ac:dyDescent="0.25">
      <c r="A1013" s="488"/>
      <c r="B1013" s="490" t="s">
        <v>782</v>
      </c>
      <c r="C1013" s="470" t="str">
        <f>IF(AB1013&gt;=450000,"LPN",IF(AND(AB1013&gt;180000,AB1013&lt;450000),"LP",IF(AND(AB1013&gt;=53000,AB1013&lt;=180000),"3C","2C ")))</f>
        <v xml:space="preserve">2C </v>
      </c>
      <c r="D1013" s="491" t="s">
        <v>783</v>
      </c>
      <c r="E1013" s="490"/>
      <c r="F1013" s="482" t="s">
        <v>784</v>
      </c>
      <c r="G1013" s="481" t="s">
        <v>44</v>
      </c>
      <c r="H1013" s="481" t="s">
        <v>44</v>
      </c>
      <c r="I1013" s="481" t="s">
        <v>44</v>
      </c>
      <c r="J1013" s="481" t="s">
        <v>44</v>
      </c>
      <c r="K1013" s="481">
        <f t="shared" si="118"/>
        <v>42046</v>
      </c>
      <c r="L1013" s="481">
        <f t="shared" si="119"/>
        <v>42054</v>
      </c>
      <c r="M1013" s="481">
        <f t="shared" si="119"/>
        <v>42054</v>
      </c>
      <c r="N1013" s="481">
        <f t="shared" si="120"/>
        <v>42054</v>
      </c>
      <c r="O1013" s="481">
        <f t="shared" si="121"/>
        <v>42055</v>
      </c>
      <c r="P1013" s="481">
        <f t="shared" si="122"/>
        <v>42058</v>
      </c>
      <c r="Q1013" s="481" t="s">
        <v>44</v>
      </c>
      <c r="R1013" s="481" t="s">
        <v>44</v>
      </c>
      <c r="S1013" s="481" t="s">
        <v>44</v>
      </c>
      <c r="T1013" s="481" t="s">
        <v>44</v>
      </c>
      <c r="U1013" s="481">
        <f t="shared" si="123"/>
        <v>42058</v>
      </c>
      <c r="V1013" s="481">
        <f t="shared" si="123"/>
        <v>42062</v>
      </c>
      <c r="W1013" s="481">
        <f>SUM(X1013-3)</f>
        <v>42066</v>
      </c>
      <c r="X1013" s="481">
        <v>42069</v>
      </c>
      <c r="Y1013" s="482"/>
      <c r="Z1013" s="482"/>
      <c r="AA1013" s="492"/>
      <c r="AB1013" s="896"/>
    </row>
    <row r="1014" spans="1:28" ht="25.5" x14ac:dyDescent="0.25">
      <c r="A1014" s="488"/>
      <c r="B1014" s="490" t="s">
        <v>785</v>
      </c>
      <c r="C1014" s="470" t="str">
        <f>IF(AB1014&gt;=450000,"LPN",IF(AND(AB1014&gt;180000,AB1014&lt;450000),"LP",IF(AND(AB1014&gt;=53000,AB1014&lt;=180000),"3C","2C ")))</f>
        <v xml:space="preserve">2C </v>
      </c>
      <c r="D1014" s="491" t="s">
        <v>783</v>
      </c>
      <c r="E1014" s="490"/>
      <c r="F1014" s="482" t="s">
        <v>786</v>
      </c>
      <c r="G1014" s="481" t="s">
        <v>44</v>
      </c>
      <c r="H1014" s="481" t="s">
        <v>44</v>
      </c>
      <c r="I1014" s="481" t="s">
        <v>44</v>
      </c>
      <c r="J1014" s="481" t="s">
        <v>44</v>
      </c>
      <c r="K1014" s="481">
        <f t="shared" si="118"/>
        <v>42137</v>
      </c>
      <c r="L1014" s="481">
        <f t="shared" si="119"/>
        <v>42145</v>
      </c>
      <c r="M1014" s="481">
        <f t="shared" si="119"/>
        <v>42145</v>
      </c>
      <c r="N1014" s="481">
        <f t="shared" si="120"/>
        <v>42145</v>
      </c>
      <c r="O1014" s="481">
        <f t="shared" si="121"/>
        <v>42146</v>
      </c>
      <c r="P1014" s="481">
        <f t="shared" si="122"/>
        <v>42149</v>
      </c>
      <c r="Q1014" s="481" t="s">
        <v>44</v>
      </c>
      <c r="R1014" s="481" t="s">
        <v>44</v>
      </c>
      <c r="S1014" s="481" t="s">
        <v>44</v>
      </c>
      <c r="T1014" s="481" t="s">
        <v>44</v>
      </c>
      <c r="U1014" s="481">
        <f t="shared" si="123"/>
        <v>42149</v>
      </c>
      <c r="V1014" s="481">
        <f t="shared" si="123"/>
        <v>42153</v>
      </c>
      <c r="W1014" s="481">
        <f>SUM(X1014-3)</f>
        <v>42157</v>
      </c>
      <c r="X1014" s="481">
        <v>42160</v>
      </c>
      <c r="Y1014" s="482"/>
      <c r="Z1014" s="482"/>
      <c r="AA1014" s="492"/>
      <c r="AB1014" s="896"/>
    </row>
    <row r="1015" spans="1:28" ht="25.5" x14ac:dyDescent="0.25">
      <c r="A1015" s="488"/>
      <c r="B1015" s="490" t="s">
        <v>782</v>
      </c>
      <c r="C1015" s="470" t="str">
        <f>IF(AB1015&gt;=450000,"LPN",IF(AND(AB1015&gt;180000,AB1015&lt;450000),"LP",IF(AND(AB1015&gt;=53000,AB1015&lt;=180000),"3C","2C ")))</f>
        <v xml:space="preserve">2C </v>
      </c>
      <c r="D1015" s="491" t="s">
        <v>783</v>
      </c>
      <c r="E1015" s="490"/>
      <c r="F1015" s="482" t="s">
        <v>787</v>
      </c>
      <c r="G1015" s="481" t="s">
        <v>44</v>
      </c>
      <c r="H1015" s="481" t="s">
        <v>44</v>
      </c>
      <c r="I1015" s="481" t="s">
        <v>44</v>
      </c>
      <c r="J1015" s="481" t="s">
        <v>44</v>
      </c>
      <c r="K1015" s="481">
        <f t="shared" si="118"/>
        <v>42228</v>
      </c>
      <c r="L1015" s="481">
        <f t="shared" si="119"/>
        <v>42236</v>
      </c>
      <c r="M1015" s="481">
        <f t="shared" si="119"/>
        <v>42236</v>
      </c>
      <c r="N1015" s="481">
        <f t="shared" si="120"/>
        <v>42236</v>
      </c>
      <c r="O1015" s="481">
        <f t="shared" si="121"/>
        <v>42237</v>
      </c>
      <c r="P1015" s="481">
        <f t="shared" si="122"/>
        <v>42240</v>
      </c>
      <c r="Q1015" s="481" t="s">
        <v>44</v>
      </c>
      <c r="R1015" s="481" t="s">
        <v>44</v>
      </c>
      <c r="S1015" s="481" t="s">
        <v>44</v>
      </c>
      <c r="T1015" s="481" t="s">
        <v>44</v>
      </c>
      <c r="U1015" s="481">
        <f t="shared" si="123"/>
        <v>42240</v>
      </c>
      <c r="V1015" s="481">
        <f t="shared" si="123"/>
        <v>42244</v>
      </c>
      <c r="W1015" s="481">
        <f>SUM(X1015-3)</f>
        <v>42248</v>
      </c>
      <c r="X1015" s="481">
        <v>42251</v>
      </c>
      <c r="Y1015" s="482"/>
      <c r="Z1015" s="482"/>
      <c r="AA1015" s="492"/>
      <c r="AB1015" s="896"/>
    </row>
    <row r="1016" spans="1:28" ht="25.5" x14ac:dyDescent="0.25">
      <c r="A1016" s="488"/>
      <c r="B1016" s="493" t="s">
        <v>788</v>
      </c>
      <c r="C1016" s="470" t="s">
        <v>789</v>
      </c>
      <c r="D1016" s="491" t="s">
        <v>783</v>
      </c>
      <c r="E1016" s="490"/>
      <c r="F1016" s="482" t="s">
        <v>790</v>
      </c>
      <c r="G1016" s="481" t="s">
        <v>44</v>
      </c>
      <c r="H1016" s="481" t="s">
        <v>44</v>
      </c>
      <c r="I1016" s="481" t="s">
        <v>44</v>
      </c>
      <c r="J1016" s="481" t="s">
        <v>44</v>
      </c>
      <c r="K1016" s="481">
        <f t="shared" si="118"/>
        <v>42046</v>
      </c>
      <c r="L1016" s="481">
        <f t="shared" si="119"/>
        <v>42054</v>
      </c>
      <c r="M1016" s="481">
        <f t="shared" si="119"/>
        <v>42054</v>
      </c>
      <c r="N1016" s="481">
        <f t="shared" si="120"/>
        <v>42054</v>
      </c>
      <c r="O1016" s="481">
        <f t="shared" si="121"/>
        <v>42055</v>
      </c>
      <c r="P1016" s="481">
        <f t="shared" si="122"/>
        <v>42058</v>
      </c>
      <c r="Q1016" s="481" t="s">
        <v>44</v>
      </c>
      <c r="R1016" s="481" t="s">
        <v>44</v>
      </c>
      <c r="S1016" s="481" t="s">
        <v>44</v>
      </c>
      <c r="T1016" s="481" t="s">
        <v>44</v>
      </c>
      <c r="U1016" s="481">
        <f t="shared" si="123"/>
        <v>42058</v>
      </c>
      <c r="V1016" s="481">
        <f t="shared" si="123"/>
        <v>42062</v>
      </c>
      <c r="W1016" s="481">
        <f>SUM(X1016-3)</f>
        <v>42066</v>
      </c>
      <c r="X1016" s="481">
        <v>42069</v>
      </c>
      <c r="Y1016" s="482"/>
      <c r="Z1016" s="482"/>
      <c r="AA1016" s="494"/>
      <c r="AB1016" s="896"/>
    </row>
    <row r="1017" spans="1:28" ht="25.5" x14ac:dyDescent="0.25">
      <c r="A1017" s="488"/>
      <c r="B1017" s="493" t="s">
        <v>791</v>
      </c>
      <c r="C1017" s="470" t="s">
        <v>789</v>
      </c>
      <c r="D1017" s="491" t="s">
        <v>783</v>
      </c>
      <c r="E1017" s="482"/>
      <c r="F1017" s="482" t="s">
        <v>787</v>
      </c>
      <c r="G1017" s="481" t="s">
        <v>44</v>
      </c>
      <c r="H1017" s="481" t="s">
        <v>44</v>
      </c>
      <c r="I1017" s="481" t="s">
        <v>44</v>
      </c>
      <c r="J1017" s="481" t="s">
        <v>44</v>
      </c>
      <c r="K1017" s="481">
        <f t="shared" si="118"/>
        <v>41863</v>
      </c>
      <c r="L1017" s="481">
        <f t="shared" si="119"/>
        <v>41871</v>
      </c>
      <c r="M1017" s="481">
        <f t="shared" si="119"/>
        <v>41871</v>
      </c>
      <c r="N1017" s="481">
        <f t="shared" si="120"/>
        <v>41871</v>
      </c>
      <c r="O1017" s="481">
        <f>SUM(U1017-3)</f>
        <v>41872</v>
      </c>
      <c r="P1017" s="481">
        <f>SUM(U1017*1)</f>
        <v>41875</v>
      </c>
      <c r="Q1017" s="481" t="s">
        <v>44</v>
      </c>
      <c r="R1017" s="481" t="s">
        <v>44</v>
      </c>
      <c r="S1017" s="481" t="s">
        <v>44</v>
      </c>
      <c r="T1017" s="481" t="s">
        <v>44</v>
      </c>
      <c r="U1017" s="481">
        <f t="shared" si="123"/>
        <v>41875</v>
      </c>
      <c r="V1017" s="481">
        <f t="shared" si="123"/>
        <v>41879</v>
      </c>
      <c r="W1017" s="481">
        <f>SUM(X1017-3)</f>
        <v>41883</v>
      </c>
      <c r="X1017" s="481">
        <v>41886</v>
      </c>
      <c r="Y1017" s="482"/>
      <c r="Z1017" s="482"/>
      <c r="AA1017" s="494"/>
      <c r="AB1017" s="896"/>
    </row>
    <row r="1018" spans="1:28" ht="25.5" x14ac:dyDescent="0.25">
      <c r="A1018" s="488"/>
      <c r="B1018" s="490" t="s">
        <v>792</v>
      </c>
      <c r="C1018" s="470" t="str">
        <f>IF(AB1018&gt;=450000,"LPN",IF(AND(AB1018&gt;180000,AB1018&lt;450000),"LP",IF(AND(AB1018&gt;=53000,AB1018&lt;=180000),"3C","2C ")))</f>
        <v xml:space="preserve">2C </v>
      </c>
      <c r="D1018" s="491" t="s">
        <v>783</v>
      </c>
      <c r="E1018" s="490"/>
      <c r="F1018" s="482" t="s">
        <v>784</v>
      </c>
      <c r="G1018" s="481" t="s">
        <v>44</v>
      </c>
      <c r="H1018" s="481" t="s">
        <v>44</v>
      </c>
      <c r="I1018" s="481" t="s">
        <v>44</v>
      </c>
      <c r="J1018" s="481" t="s">
        <v>44</v>
      </c>
      <c r="K1018" s="481">
        <f t="shared" si="118"/>
        <v>41654</v>
      </c>
      <c r="L1018" s="481">
        <f t="shared" si="119"/>
        <v>41662</v>
      </c>
      <c r="M1018" s="481">
        <f t="shared" si="119"/>
        <v>41662</v>
      </c>
      <c r="N1018" s="481">
        <f t="shared" si="120"/>
        <v>41662</v>
      </c>
      <c r="O1018" s="481">
        <f t="shared" si="121"/>
        <v>41663</v>
      </c>
      <c r="P1018" s="481">
        <f t="shared" si="122"/>
        <v>41666</v>
      </c>
      <c r="Q1018" s="481" t="s">
        <v>44</v>
      </c>
      <c r="R1018" s="481" t="s">
        <v>44</v>
      </c>
      <c r="S1018" s="481" t="s">
        <v>44</v>
      </c>
      <c r="T1018" s="481" t="s">
        <v>44</v>
      </c>
      <c r="U1018" s="481">
        <f t="shared" si="123"/>
        <v>41666</v>
      </c>
      <c r="V1018" s="481">
        <f t="shared" si="123"/>
        <v>41670</v>
      </c>
      <c r="W1018" s="481">
        <v>41674</v>
      </c>
      <c r="X1018" s="481">
        <v>42069</v>
      </c>
      <c r="Y1018" s="482"/>
      <c r="Z1018" s="482"/>
      <c r="AA1018" s="494"/>
      <c r="AB1018" s="896"/>
    </row>
    <row r="1019" spans="1:28" ht="38.25" x14ac:dyDescent="0.25">
      <c r="A1019" s="488"/>
      <c r="B1019" s="490" t="s">
        <v>792</v>
      </c>
      <c r="C1019" s="470" t="str">
        <f>IF(AB1019&gt;=450000,"LPN",IF(AND(AB1019&gt;180000,AB1019&lt;450000),"LP",IF(AND(AB1019&gt;=53000,AB1019&lt;=180000),"3C","2C ")))</f>
        <v xml:space="preserve">2C </v>
      </c>
      <c r="D1019" s="491" t="s">
        <v>783</v>
      </c>
      <c r="E1019" s="490"/>
      <c r="F1019" s="482" t="s">
        <v>793</v>
      </c>
      <c r="G1019" s="481" t="s">
        <v>44</v>
      </c>
      <c r="H1019" s="481" t="s">
        <v>44</v>
      </c>
      <c r="I1019" s="481" t="s">
        <v>44</v>
      </c>
      <c r="J1019" s="481" t="s">
        <v>44</v>
      </c>
      <c r="K1019" s="481">
        <f t="shared" si="118"/>
        <v>41654</v>
      </c>
      <c r="L1019" s="481">
        <f t="shared" si="119"/>
        <v>41662</v>
      </c>
      <c r="M1019" s="481">
        <f t="shared" si="119"/>
        <v>41662</v>
      </c>
      <c r="N1019" s="481">
        <f t="shared" si="120"/>
        <v>41662</v>
      </c>
      <c r="O1019" s="481">
        <f t="shared" si="121"/>
        <v>41663</v>
      </c>
      <c r="P1019" s="481">
        <f t="shared" si="122"/>
        <v>41666</v>
      </c>
      <c r="Q1019" s="481" t="s">
        <v>44</v>
      </c>
      <c r="R1019" s="481" t="s">
        <v>44</v>
      </c>
      <c r="S1019" s="481" t="s">
        <v>44</v>
      </c>
      <c r="T1019" s="481" t="s">
        <v>44</v>
      </c>
      <c r="U1019" s="481">
        <f t="shared" si="123"/>
        <v>41666</v>
      </c>
      <c r="V1019" s="481">
        <f t="shared" si="123"/>
        <v>41670</v>
      </c>
      <c r="W1019" s="481">
        <v>41674</v>
      </c>
      <c r="X1019" s="481">
        <v>42160</v>
      </c>
      <c r="Y1019" s="482"/>
      <c r="Z1019" s="482"/>
      <c r="AA1019" s="494"/>
      <c r="AB1019" s="896"/>
    </row>
    <row r="1020" spans="1:28" ht="25.5" x14ac:dyDescent="0.25">
      <c r="A1020" s="488"/>
      <c r="B1020" s="490" t="s">
        <v>792</v>
      </c>
      <c r="C1020" s="470" t="str">
        <f>IF(AB1020&gt;=450000,"LPN",IF(AND(AB1020&gt;180000,AB1020&lt;450000),"LP",IF(AND(AB1020&gt;=53000,AB1020&lt;=180000),"3C","2C ")))</f>
        <v xml:space="preserve">2C </v>
      </c>
      <c r="D1020" s="491" t="s">
        <v>783</v>
      </c>
      <c r="E1020" s="490"/>
      <c r="F1020" s="482" t="s">
        <v>787</v>
      </c>
      <c r="G1020" s="481" t="s">
        <v>44</v>
      </c>
      <c r="H1020" s="481" t="s">
        <v>44</v>
      </c>
      <c r="I1020" s="481" t="s">
        <v>44</v>
      </c>
      <c r="J1020" s="481" t="s">
        <v>44</v>
      </c>
      <c r="K1020" s="481">
        <f t="shared" si="118"/>
        <v>41654</v>
      </c>
      <c r="L1020" s="481">
        <f t="shared" si="119"/>
        <v>41662</v>
      </c>
      <c r="M1020" s="481">
        <f t="shared" si="119"/>
        <v>41662</v>
      </c>
      <c r="N1020" s="481">
        <f t="shared" si="120"/>
        <v>41662</v>
      </c>
      <c r="O1020" s="481">
        <f t="shared" si="121"/>
        <v>41663</v>
      </c>
      <c r="P1020" s="481">
        <f t="shared" si="122"/>
        <v>41666</v>
      </c>
      <c r="Q1020" s="481" t="s">
        <v>44</v>
      </c>
      <c r="R1020" s="481" t="s">
        <v>44</v>
      </c>
      <c r="S1020" s="481" t="s">
        <v>44</v>
      </c>
      <c r="T1020" s="481" t="s">
        <v>44</v>
      </c>
      <c r="U1020" s="481">
        <f t="shared" si="123"/>
        <v>41666</v>
      </c>
      <c r="V1020" s="481">
        <f t="shared" si="123"/>
        <v>41670</v>
      </c>
      <c r="W1020" s="481">
        <v>41674</v>
      </c>
      <c r="X1020" s="481">
        <v>42251</v>
      </c>
      <c r="Y1020" s="482"/>
      <c r="Z1020" s="482"/>
      <c r="AA1020" s="494"/>
      <c r="AB1020" s="896"/>
    </row>
    <row r="1021" spans="1:28" ht="25.5" x14ac:dyDescent="0.25">
      <c r="A1021" s="488"/>
      <c r="B1021" s="490" t="s">
        <v>794</v>
      </c>
      <c r="C1021" s="470" t="str">
        <f>IF(AB1021&gt;=450000,"LPN",IF(AND(AB1021&gt;180000,AB1021&lt;450000),"LP",IF(AND(AB1021&gt;=53000,AB1021&lt;=180000),"3C","2C ")))</f>
        <v xml:space="preserve">2C </v>
      </c>
      <c r="D1021" s="491" t="s">
        <v>783</v>
      </c>
      <c r="E1021" s="490"/>
      <c r="F1021" s="482" t="s">
        <v>784</v>
      </c>
      <c r="G1021" s="481" t="s">
        <v>44</v>
      </c>
      <c r="H1021" s="481" t="s">
        <v>44</v>
      </c>
      <c r="I1021" s="481" t="s">
        <v>44</v>
      </c>
      <c r="J1021" s="481" t="s">
        <v>44</v>
      </c>
      <c r="K1021" s="481">
        <f t="shared" si="118"/>
        <v>42046</v>
      </c>
      <c r="L1021" s="481">
        <f t="shared" si="119"/>
        <v>42054</v>
      </c>
      <c r="M1021" s="481">
        <f t="shared" si="119"/>
        <v>42054</v>
      </c>
      <c r="N1021" s="481">
        <f t="shared" si="120"/>
        <v>42054</v>
      </c>
      <c r="O1021" s="481">
        <f t="shared" si="121"/>
        <v>42055</v>
      </c>
      <c r="P1021" s="481">
        <f t="shared" si="122"/>
        <v>42058</v>
      </c>
      <c r="Q1021" s="481" t="s">
        <v>44</v>
      </c>
      <c r="R1021" s="481" t="s">
        <v>44</v>
      </c>
      <c r="S1021" s="481" t="s">
        <v>44</v>
      </c>
      <c r="T1021" s="481" t="s">
        <v>44</v>
      </c>
      <c r="U1021" s="481">
        <f t="shared" si="123"/>
        <v>42058</v>
      </c>
      <c r="V1021" s="481">
        <f t="shared" si="123"/>
        <v>42062</v>
      </c>
      <c r="W1021" s="481">
        <f>SUM(X1021-3)</f>
        <v>42066</v>
      </c>
      <c r="X1021" s="481">
        <v>42069</v>
      </c>
      <c r="Y1021" s="482"/>
      <c r="Z1021" s="482"/>
      <c r="AA1021" s="495"/>
      <c r="AB1021" s="896"/>
    </row>
    <row r="1022" spans="1:28" ht="25.5" x14ac:dyDescent="0.25">
      <c r="A1022" s="488"/>
      <c r="B1022" s="490" t="s">
        <v>795</v>
      </c>
      <c r="C1022" s="470" t="str">
        <f t="shared" ref="C1022:C1043" si="125">IF(AB1022&gt;=450000,"LPN",IF(AND(AB1022&gt;180000,AB1022&lt;450000),"LP",IF(AND(AB1022&gt;=53000,AB1022&lt;=180000),"3C","2C ")))</f>
        <v xml:space="preserve">2C </v>
      </c>
      <c r="D1022" s="491" t="s">
        <v>783</v>
      </c>
      <c r="E1022" s="490"/>
      <c r="F1022" s="482" t="s">
        <v>784</v>
      </c>
      <c r="G1022" s="481" t="s">
        <v>44</v>
      </c>
      <c r="H1022" s="481" t="s">
        <v>44</v>
      </c>
      <c r="I1022" s="481" t="s">
        <v>44</v>
      </c>
      <c r="J1022" s="481" t="s">
        <v>44</v>
      </c>
      <c r="K1022" s="481">
        <f t="shared" si="118"/>
        <v>42046</v>
      </c>
      <c r="L1022" s="481">
        <f t="shared" si="119"/>
        <v>42054</v>
      </c>
      <c r="M1022" s="481">
        <f t="shared" si="119"/>
        <v>42054</v>
      </c>
      <c r="N1022" s="481">
        <f t="shared" si="120"/>
        <v>42054</v>
      </c>
      <c r="O1022" s="481">
        <f t="shared" si="121"/>
        <v>42055</v>
      </c>
      <c r="P1022" s="481">
        <f t="shared" si="122"/>
        <v>42058</v>
      </c>
      <c r="Q1022" s="481" t="s">
        <v>44</v>
      </c>
      <c r="R1022" s="481" t="s">
        <v>44</v>
      </c>
      <c r="S1022" s="481" t="s">
        <v>44</v>
      </c>
      <c r="T1022" s="481" t="s">
        <v>44</v>
      </c>
      <c r="U1022" s="481">
        <f t="shared" si="123"/>
        <v>42058</v>
      </c>
      <c r="V1022" s="481">
        <f t="shared" si="123"/>
        <v>42062</v>
      </c>
      <c r="W1022" s="481">
        <f>SUM(X1022-3)</f>
        <v>42066</v>
      </c>
      <c r="X1022" s="481">
        <v>42069</v>
      </c>
      <c r="Y1022" s="482"/>
      <c r="Z1022" s="482"/>
      <c r="AA1022" s="495"/>
      <c r="AB1022" s="896"/>
    </row>
    <row r="1023" spans="1:28" ht="25.5" x14ac:dyDescent="0.25">
      <c r="A1023" s="488"/>
      <c r="B1023" s="496" t="s">
        <v>796</v>
      </c>
      <c r="C1023" s="470" t="str">
        <f t="shared" si="125"/>
        <v xml:space="preserve">2C </v>
      </c>
      <c r="D1023" s="491" t="s">
        <v>783</v>
      </c>
      <c r="E1023" s="490"/>
      <c r="F1023" s="482" t="s">
        <v>784</v>
      </c>
      <c r="G1023" s="481" t="s">
        <v>44</v>
      </c>
      <c r="H1023" s="481" t="s">
        <v>44</v>
      </c>
      <c r="I1023" s="481" t="s">
        <v>44</v>
      </c>
      <c r="J1023" s="481" t="s">
        <v>44</v>
      </c>
      <c r="K1023" s="481">
        <f t="shared" si="118"/>
        <v>42046</v>
      </c>
      <c r="L1023" s="481">
        <f t="shared" ref="L1023:M1038" si="126">SUM(M1023*1)</f>
        <v>42054</v>
      </c>
      <c r="M1023" s="481">
        <f t="shared" si="126"/>
        <v>42054</v>
      </c>
      <c r="N1023" s="481">
        <f t="shared" si="120"/>
        <v>42054</v>
      </c>
      <c r="O1023" s="481">
        <f t="shared" si="121"/>
        <v>42055</v>
      </c>
      <c r="P1023" s="481">
        <f t="shared" si="122"/>
        <v>42058</v>
      </c>
      <c r="Q1023" s="481" t="s">
        <v>44</v>
      </c>
      <c r="R1023" s="481" t="s">
        <v>44</v>
      </c>
      <c r="S1023" s="481" t="s">
        <v>44</v>
      </c>
      <c r="T1023" s="481" t="s">
        <v>44</v>
      </c>
      <c r="U1023" s="481">
        <f t="shared" ref="U1023:V1038" si="127">SUM(V1023-4)</f>
        <v>42058</v>
      </c>
      <c r="V1023" s="481">
        <f t="shared" si="127"/>
        <v>42062</v>
      </c>
      <c r="W1023" s="481">
        <f>SUM(X1023-3)</f>
        <v>42066</v>
      </c>
      <c r="X1023" s="481">
        <v>42069</v>
      </c>
      <c r="Y1023" s="482"/>
      <c r="Z1023" s="482"/>
      <c r="AA1023" s="495"/>
      <c r="AB1023" s="896"/>
    </row>
    <row r="1024" spans="1:28" ht="25.5" x14ac:dyDescent="0.25">
      <c r="A1024" s="488"/>
      <c r="B1024" s="496" t="s">
        <v>797</v>
      </c>
      <c r="C1024" s="470" t="str">
        <f t="shared" si="125"/>
        <v xml:space="preserve">2C </v>
      </c>
      <c r="D1024" s="491" t="s">
        <v>783</v>
      </c>
      <c r="E1024" s="490"/>
      <c r="F1024" s="482" t="s">
        <v>784</v>
      </c>
      <c r="G1024" s="481" t="s">
        <v>44</v>
      </c>
      <c r="H1024" s="481" t="s">
        <v>44</v>
      </c>
      <c r="I1024" s="481" t="s">
        <v>44</v>
      </c>
      <c r="J1024" s="481" t="s">
        <v>44</v>
      </c>
      <c r="K1024" s="481">
        <f t="shared" si="118"/>
        <v>42046</v>
      </c>
      <c r="L1024" s="481">
        <f t="shared" si="126"/>
        <v>42054</v>
      </c>
      <c r="M1024" s="481">
        <f t="shared" si="126"/>
        <v>42054</v>
      </c>
      <c r="N1024" s="481">
        <f t="shared" si="120"/>
        <v>42054</v>
      </c>
      <c r="O1024" s="481">
        <f t="shared" si="121"/>
        <v>42055</v>
      </c>
      <c r="P1024" s="481">
        <f t="shared" si="122"/>
        <v>42058</v>
      </c>
      <c r="Q1024" s="481" t="s">
        <v>44</v>
      </c>
      <c r="R1024" s="481" t="s">
        <v>44</v>
      </c>
      <c r="S1024" s="481" t="s">
        <v>44</v>
      </c>
      <c r="T1024" s="481" t="s">
        <v>44</v>
      </c>
      <c r="U1024" s="481">
        <f t="shared" si="127"/>
        <v>42058</v>
      </c>
      <c r="V1024" s="481">
        <f t="shared" si="127"/>
        <v>42062</v>
      </c>
      <c r="W1024" s="481">
        <f>SUM(X1024-3)</f>
        <v>42066</v>
      </c>
      <c r="X1024" s="481">
        <v>42069</v>
      </c>
      <c r="Y1024" s="482"/>
      <c r="Z1024" s="482"/>
      <c r="AA1024" s="495"/>
      <c r="AB1024" s="896"/>
    </row>
    <row r="1025" spans="1:28" ht="25.5" x14ac:dyDescent="0.25">
      <c r="A1025" s="488"/>
      <c r="B1025" s="496" t="s">
        <v>798</v>
      </c>
      <c r="C1025" s="470" t="str">
        <f t="shared" si="125"/>
        <v xml:space="preserve">2C </v>
      </c>
      <c r="D1025" s="491" t="s">
        <v>783</v>
      </c>
      <c r="E1025" s="490"/>
      <c r="F1025" s="482" t="s">
        <v>784</v>
      </c>
      <c r="G1025" s="481" t="s">
        <v>44</v>
      </c>
      <c r="H1025" s="481" t="s">
        <v>44</v>
      </c>
      <c r="I1025" s="481" t="s">
        <v>44</v>
      </c>
      <c r="J1025" s="481" t="s">
        <v>44</v>
      </c>
      <c r="K1025" s="481">
        <f t="shared" si="118"/>
        <v>42046</v>
      </c>
      <c r="L1025" s="481">
        <f t="shared" si="126"/>
        <v>42054</v>
      </c>
      <c r="M1025" s="481">
        <f t="shared" si="126"/>
        <v>42054</v>
      </c>
      <c r="N1025" s="481">
        <f t="shared" si="120"/>
        <v>42054</v>
      </c>
      <c r="O1025" s="481">
        <f t="shared" si="121"/>
        <v>42055</v>
      </c>
      <c r="P1025" s="481">
        <f t="shared" si="122"/>
        <v>42058</v>
      </c>
      <c r="Q1025" s="481" t="s">
        <v>44</v>
      </c>
      <c r="R1025" s="481" t="s">
        <v>44</v>
      </c>
      <c r="S1025" s="481" t="s">
        <v>44</v>
      </c>
      <c r="T1025" s="481" t="s">
        <v>44</v>
      </c>
      <c r="U1025" s="481">
        <f t="shared" si="127"/>
        <v>42058</v>
      </c>
      <c r="V1025" s="481">
        <f t="shared" si="127"/>
        <v>42062</v>
      </c>
      <c r="W1025" s="481">
        <f>SUM(X1025-3)</f>
        <v>42066</v>
      </c>
      <c r="X1025" s="481">
        <v>42069</v>
      </c>
      <c r="Y1025" s="482"/>
      <c r="Z1025" s="482"/>
      <c r="AA1025" s="495"/>
      <c r="AB1025" s="896"/>
    </row>
    <row r="1026" spans="1:28" ht="25.5" x14ac:dyDescent="0.25">
      <c r="A1026" s="488"/>
      <c r="B1026" s="490" t="s">
        <v>794</v>
      </c>
      <c r="C1026" s="470" t="str">
        <f t="shared" si="125"/>
        <v xml:space="preserve">2C </v>
      </c>
      <c r="D1026" s="491" t="s">
        <v>783</v>
      </c>
      <c r="E1026" s="490"/>
      <c r="F1026" s="482" t="s">
        <v>786</v>
      </c>
      <c r="G1026" s="481" t="s">
        <v>44</v>
      </c>
      <c r="H1026" s="481" t="s">
        <v>44</v>
      </c>
      <c r="I1026" s="481" t="s">
        <v>44</v>
      </c>
      <c r="J1026" s="481" t="s">
        <v>44</v>
      </c>
      <c r="K1026" s="481">
        <f t="shared" si="118"/>
        <v>42137</v>
      </c>
      <c r="L1026" s="481">
        <f t="shared" si="126"/>
        <v>42145</v>
      </c>
      <c r="M1026" s="481">
        <f t="shared" si="126"/>
        <v>42145</v>
      </c>
      <c r="N1026" s="481">
        <f t="shared" si="120"/>
        <v>42145</v>
      </c>
      <c r="O1026" s="481">
        <f t="shared" si="121"/>
        <v>42146</v>
      </c>
      <c r="P1026" s="481">
        <f t="shared" si="122"/>
        <v>42149</v>
      </c>
      <c r="Q1026" s="481" t="s">
        <v>44</v>
      </c>
      <c r="R1026" s="481" t="s">
        <v>44</v>
      </c>
      <c r="S1026" s="481" t="s">
        <v>44</v>
      </c>
      <c r="T1026" s="481" t="s">
        <v>44</v>
      </c>
      <c r="U1026" s="481">
        <f t="shared" si="127"/>
        <v>42149</v>
      </c>
      <c r="V1026" s="481">
        <f t="shared" si="127"/>
        <v>42153</v>
      </c>
      <c r="W1026" s="481">
        <f t="shared" ref="W1026:W1043" si="128">SUM(X1026-3)</f>
        <v>42157</v>
      </c>
      <c r="X1026" s="481">
        <v>42160</v>
      </c>
      <c r="Y1026" s="482"/>
      <c r="Z1026" s="482"/>
      <c r="AA1026" s="495"/>
      <c r="AB1026" s="896"/>
    </row>
    <row r="1027" spans="1:28" ht="25.5" x14ac:dyDescent="0.25">
      <c r="A1027" s="488"/>
      <c r="B1027" s="490" t="s">
        <v>799</v>
      </c>
      <c r="C1027" s="470" t="str">
        <f t="shared" si="125"/>
        <v xml:space="preserve">2C </v>
      </c>
      <c r="D1027" s="491" t="s">
        <v>783</v>
      </c>
      <c r="E1027" s="490"/>
      <c r="F1027" s="482" t="s">
        <v>786</v>
      </c>
      <c r="G1027" s="481" t="s">
        <v>44</v>
      </c>
      <c r="H1027" s="481" t="s">
        <v>44</v>
      </c>
      <c r="I1027" s="481" t="s">
        <v>44</v>
      </c>
      <c r="J1027" s="481" t="s">
        <v>44</v>
      </c>
      <c r="K1027" s="481">
        <f t="shared" si="118"/>
        <v>42137</v>
      </c>
      <c r="L1027" s="481">
        <f t="shared" si="126"/>
        <v>42145</v>
      </c>
      <c r="M1027" s="481">
        <f t="shared" si="126"/>
        <v>42145</v>
      </c>
      <c r="N1027" s="481">
        <f t="shared" si="120"/>
        <v>42145</v>
      </c>
      <c r="O1027" s="481">
        <f t="shared" si="121"/>
        <v>42146</v>
      </c>
      <c r="P1027" s="481">
        <f t="shared" si="122"/>
        <v>42149</v>
      </c>
      <c r="Q1027" s="481" t="s">
        <v>44</v>
      </c>
      <c r="R1027" s="481" t="s">
        <v>44</v>
      </c>
      <c r="S1027" s="481" t="s">
        <v>44</v>
      </c>
      <c r="T1027" s="481" t="s">
        <v>44</v>
      </c>
      <c r="U1027" s="481">
        <f t="shared" si="127"/>
        <v>42149</v>
      </c>
      <c r="V1027" s="481">
        <f t="shared" si="127"/>
        <v>42153</v>
      </c>
      <c r="W1027" s="481">
        <f t="shared" si="128"/>
        <v>42157</v>
      </c>
      <c r="X1027" s="481">
        <v>42160</v>
      </c>
      <c r="Y1027" s="482"/>
      <c r="Z1027" s="482"/>
      <c r="AA1027" s="495"/>
      <c r="AB1027" s="896"/>
    </row>
    <row r="1028" spans="1:28" ht="25.5" x14ac:dyDescent="0.25">
      <c r="A1028" s="488"/>
      <c r="B1028" s="496" t="s">
        <v>796</v>
      </c>
      <c r="C1028" s="470" t="str">
        <f t="shared" si="125"/>
        <v xml:space="preserve">2C </v>
      </c>
      <c r="D1028" s="491" t="s">
        <v>783</v>
      </c>
      <c r="E1028" s="490"/>
      <c r="F1028" s="482" t="s">
        <v>786</v>
      </c>
      <c r="G1028" s="481" t="s">
        <v>44</v>
      </c>
      <c r="H1028" s="481" t="s">
        <v>44</v>
      </c>
      <c r="I1028" s="481" t="s">
        <v>44</v>
      </c>
      <c r="J1028" s="481" t="s">
        <v>44</v>
      </c>
      <c r="K1028" s="481">
        <f t="shared" si="118"/>
        <v>42137</v>
      </c>
      <c r="L1028" s="481">
        <f t="shared" si="126"/>
        <v>42145</v>
      </c>
      <c r="M1028" s="481">
        <f t="shared" si="126"/>
        <v>42145</v>
      </c>
      <c r="N1028" s="481">
        <f t="shared" si="120"/>
        <v>42145</v>
      </c>
      <c r="O1028" s="481">
        <f t="shared" si="121"/>
        <v>42146</v>
      </c>
      <c r="P1028" s="481">
        <f t="shared" si="122"/>
        <v>42149</v>
      </c>
      <c r="Q1028" s="481" t="s">
        <v>44</v>
      </c>
      <c r="R1028" s="481" t="s">
        <v>44</v>
      </c>
      <c r="S1028" s="481" t="s">
        <v>44</v>
      </c>
      <c r="T1028" s="481" t="s">
        <v>44</v>
      </c>
      <c r="U1028" s="481">
        <f t="shared" si="127"/>
        <v>42149</v>
      </c>
      <c r="V1028" s="481">
        <f t="shared" si="127"/>
        <v>42153</v>
      </c>
      <c r="W1028" s="481">
        <f t="shared" si="128"/>
        <v>42157</v>
      </c>
      <c r="X1028" s="481">
        <v>42160</v>
      </c>
      <c r="Y1028" s="482"/>
      <c r="Z1028" s="482"/>
      <c r="AA1028" s="495"/>
      <c r="AB1028" s="896"/>
    </row>
    <row r="1029" spans="1:28" ht="25.5" x14ac:dyDescent="0.25">
      <c r="A1029" s="488"/>
      <c r="B1029" s="496" t="s">
        <v>797</v>
      </c>
      <c r="C1029" s="470" t="str">
        <f t="shared" si="125"/>
        <v xml:space="preserve">2C </v>
      </c>
      <c r="D1029" s="491" t="s">
        <v>783</v>
      </c>
      <c r="E1029" s="490"/>
      <c r="F1029" s="482" t="s">
        <v>786</v>
      </c>
      <c r="G1029" s="481" t="s">
        <v>44</v>
      </c>
      <c r="H1029" s="481" t="s">
        <v>44</v>
      </c>
      <c r="I1029" s="481" t="s">
        <v>44</v>
      </c>
      <c r="J1029" s="481" t="s">
        <v>44</v>
      </c>
      <c r="K1029" s="481">
        <f t="shared" si="118"/>
        <v>42137</v>
      </c>
      <c r="L1029" s="481">
        <f t="shared" si="126"/>
        <v>42145</v>
      </c>
      <c r="M1029" s="481">
        <f t="shared" si="126"/>
        <v>42145</v>
      </c>
      <c r="N1029" s="481">
        <f t="shared" si="120"/>
        <v>42145</v>
      </c>
      <c r="O1029" s="481">
        <f t="shared" si="121"/>
        <v>42146</v>
      </c>
      <c r="P1029" s="481">
        <f t="shared" si="122"/>
        <v>42149</v>
      </c>
      <c r="Q1029" s="481" t="s">
        <v>44</v>
      </c>
      <c r="R1029" s="481" t="s">
        <v>44</v>
      </c>
      <c r="S1029" s="481" t="s">
        <v>44</v>
      </c>
      <c r="T1029" s="481" t="s">
        <v>44</v>
      </c>
      <c r="U1029" s="481">
        <f t="shared" si="127"/>
        <v>42149</v>
      </c>
      <c r="V1029" s="481">
        <f t="shared" si="127"/>
        <v>42153</v>
      </c>
      <c r="W1029" s="481">
        <f t="shared" si="128"/>
        <v>42157</v>
      </c>
      <c r="X1029" s="481">
        <v>42160</v>
      </c>
      <c r="Y1029" s="482"/>
      <c r="Z1029" s="482"/>
      <c r="AA1029" s="495"/>
      <c r="AB1029" s="896"/>
    </row>
    <row r="1030" spans="1:28" ht="25.5" x14ac:dyDescent="0.25">
      <c r="A1030" s="488"/>
      <c r="B1030" s="490" t="s">
        <v>800</v>
      </c>
      <c r="C1030" s="470" t="str">
        <f t="shared" si="125"/>
        <v xml:space="preserve">2C </v>
      </c>
      <c r="D1030" s="491" t="s">
        <v>783</v>
      </c>
      <c r="E1030" s="490"/>
      <c r="F1030" s="482" t="s">
        <v>786</v>
      </c>
      <c r="G1030" s="481" t="s">
        <v>44</v>
      </c>
      <c r="H1030" s="481" t="s">
        <v>44</v>
      </c>
      <c r="I1030" s="481" t="s">
        <v>44</v>
      </c>
      <c r="J1030" s="481" t="s">
        <v>44</v>
      </c>
      <c r="K1030" s="481">
        <f>SUM(L1030-8)</f>
        <v>42137</v>
      </c>
      <c r="L1030" s="481">
        <f>SUM(M1030*1)</f>
        <v>42145</v>
      </c>
      <c r="M1030" s="481">
        <f>SUM(N1030*1)</f>
        <v>42145</v>
      </c>
      <c r="N1030" s="481">
        <f>SUM(O1030-1)</f>
        <v>42145</v>
      </c>
      <c r="O1030" s="481">
        <f>SUM(U1030-3)</f>
        <v>42146</v>
      </c>
      <c r="P1030" s="481">
        <f>SUM(U1030*1)</f>
        <v>42149</v>
      </c>
      <c r="Q1030" s="481" t="s">
        <v>44</v>
      </c>
      <c r="R1030" s="481" t="s">
        <v>44</v>
      </c>
      <c r="S1030" s="481" t="s">
        <v>44</v>
      </c>
      <c r="T1030" s="481" t="s">
        <v>44</v>
      </c>
      <c r="U1030" s="481">
        <f>SUM(V1030-4)</f>
        <v>42149</v>
      </c>
      <c r="V1030" s="481">
        <f>SUM(W1030-4)</f>
        <v>42153</v>
      </c>
      <c r="W1030" s="481">
        <f>SUM(X1030-3)</f>
        <v>42157</v>
      </c>
      <c r="X1030" s="481">
        <v>42160</v>
      </c>
      <c r="Y1030" s="482"/>
      <c r="Z1030" s="482"/>
      <c r="AA1030" s="495"/>
      <c r="AB1030" s="896"/>
    </row>
    <row r="1031" spans="1:28" ht="25.5" x14ac:dyDescent="0.25">
      <c r="A1031" s="488"/>
      <c r="B1031" s="490" t="s">
        <v>794</v>
      </c>
      <c r="C1031" s="470" t="str">
        <f t="shared" si="125"/>
        <v xml:space="preserve">2C </v>
      </c>
      <c r="D1031" s="491" t="s">
        <v>783</v>
      </c>
      <c r="E1031" s="490"/>
      <c r="F1031" s="482" t="s">
        <v>787</v>
      </c>
      <c r="G1031" s="481" t="s">
        <v>44</v>
      </c>
      <c r="H1031" s="481" t="s">
        <v>44</v>
      </c>
      <c r="I1031" s="481" t="s">
        <v>44</v>
      </c>
      <c r="J1031" s="481" t="s">
        <v>44</v>
      </c>
      <c r="K1031" s="481">
        <f t="shared" si="118"/>
        <v>42228</v>
      </c>
      <c r="L1031" s="481">
        <f t="shared" si="126"/>
        <v>42236</v>
      </c>
      <c r="M1031" s="481">
        <f t="shared" si="126"/>
        <v>42236</v>
      </c>
      <c r="N1031" s="481">
        <f t="shared" si="120"/>
        <v>42236</v>
      </c>
      <c r="O1031" s="481">
        <f t="shared" si="121"/>
        <v>42237</v>
      </c>
      <c r="P1031" s="481">
        <f t="shared" si="122"/>
        <v>42240</v>
      </c>
      <c r="Q1031" s="481" t="s">
        <v>44</v>
      </c>
      <c r="R1031" s="481" t="s">
        <v>44</v>
      </c>
      <c r="S1031" s="481" t="s">
        <v>44</v>
      </c>
      <c r="T1031" s="481" t="s">
        <v>44</v>
      </c>
      <c r="U1031" s="481">
        <f t="shared" si="127"/>
        <v>42240</v>
      </c>
      <c r="V1031" s="481">
        <f t="shared" si="127"/>
        <v>42244</v>
      </c>
      <c r="W1031" s="481">
        <f t="shared" si="128"/>
        <v>42248</v>
      </c>
      <c r="X1031" s="481">
        <v>42251</v>
      </c>
      <c r="Y1031" s="482"/>
      <c r="Z1031" s="482"/>
      <c r="AA1031" s="495"/>
      <c r="AB1031" s="896"/>
    </row>
    <row r="1032" spans="1:28" ht="25.5" x14ac:dyDescent="0.25">
      <c r="A1032" s="488"/>
      <c r="B1032" s="490" t="s">
        <v>799</v>
      </c>
      <c r="C1032" s="470" t="str">
        <f t="shared" si="125"/>
        <v xml:space="preserve">2C </v>
      </c>
      <c r="D1032" s="491" t="s">
        <v>783</v>
      </c>
      <c r="E1032" s="490"/>
      <c r="F1032" s="482" t="s">
        <v>787</v>
      </c>
      <c r="G1032" s="481" t="s">
        <v>44</v>
      </c>
      <c r="H1032" s="481" t="s">
        <v>44</v>
      </c>
      <c r="I1032" s="481" t="s">
        <v>44</v>
      </c>
      <c r="J1032" s="481" t="s">
        <v>44</v>
      </c>
      <c r="K1032" s="481">
        <f t="shared" si="118"/>
        <v>42228</v>
      </c>
      <c r="L1032" s="481">
        <f t="shared" si="126"/>
        <v>42236</v>
      </c>
      <c r="M1032" s="481">
        <f t="shared" si="126"/>
        <v>42236</v>
      </c>
      <c r="N1032" s="481">
        <f t="shared" si="120"/>
        <v>42236</v>
      </c>
      <c r="O1032" s="481">
        <f t="shared" si="121"/>
        <v>42237</v>
      </c>
      <c r="P1032" s="481">
        <f t="shared" si="122"/>
        <v>42240</v>
      </c>
      <c r="Q1032" s="481" t="s">
        <v>44</v>
      </c>
      <c r="R1032" s="481" t="s">
        <v>44</v>
      </c>
      <c r="S1032" s="481" t="s">
        <v>44</v>
      </c>
      <c r="T1032" s="481" t="s">
        <v>44</v>
      </c>
      <c r="U1032" s="481">
        <f t="shared" si="127"/>
        <v>42240</v>
      </c>
      <c r="V1032" s="481">
        <f t="shared" si="127"/>
        <v>42244</v>
      </c>
      <c r="W1032" s="481">
        <f t="shared" si="128"/>
        <v>42248</v>
      </c>
      <c r="X1032" s="481">
        <v>42251</v>
      </c>
      <c r="Y1032" s="482"/>
      <c r="Z1032" s="482"/>
      <c r="AA1032" s="495"/>
      <c r="AB1032" s="896"/>
    </row>
    <row r="1033" spans="1:28" ht="25.5" x14ac:dyDescent="0.25">
      <c r="A1033" s="488"/>
      <c r="B1033" s="496" t="s">
        <v>796</v>
      </c>
      <c r="C1033" s="470" t="str">
        <f t="shared" si="125"/>
        <v xml:space="preserve">2C </v>
      </c>
      <c r="D1033" s="491" t="s">
        <v>783</v>
      </c>
      <c r="E1033" s="490"/>
      <c r="F1033" s="482" t="s">
        <v>773</v>
      </c>
      <c r="G1033" s="481" t="s">
        <v>44</v>
      </c>
      <c r="H1033" s="481" t="s">
        <v>44</v>
      </c>
      <c r="I1033" s="481" t="s">
        <v>44</v>
      </c>
      <c r="J1033" s="481" t="s">
        <v>44</v>
      </c>
      <c r="K1033" s="481">
        <f t="shared" si="118"/>
        <v>42228</v>
      </c>
      <c r="L1033" s="481">
        <f t="shared" si="126"/>
        <v>42236</v>
      </c>
      <c r="M1033" s="481">
        <f t="shared" si="126"/>
        <v>42236</v>
      </c>
      <c r="N1033" s="481">
        <f t="shared" si="120"/>
        <v>42236</v>
      </c>
      <c r="O1033" s="481">
        <f t="shared" si="121"/>
        <v>42237</v>
      </c>
      <c r="P1033" s="481">
        <f t="shared" si="122"/>
        <v>42240</v>
      </c>
      <c r="Q1033" s="481" t="s">
        <v>44</v>
      </c>
      <c r="R1033" s="481" t="s">
        <v>44</v>
      </c>
      <c r="S1033" s="481" t="s">
        <v>44</v>
      </c>
      <c r="T1033" s="481" t="s">
        <v>44</v>
      </c>
      <c r="U1033" s="481">
        <f t="shared" si="127"/>
        <v>42240</v>
      </c>
      <c r="V1033" s="481">
        <f t="shared" si="127"/>
        <v>42244</v>
      </c>
      <c r="W1033" s="481">
        <f t="shared" si="128"/>
        <v>42248</v>
      </c>
      <c r="X1033" s="481">
        <v>42251</v>
      </c>
      <c r="Y1033" s="482"/>
      <c r="Z1033" s="482"/>
      <c r="AA1033" s="495"/>
      <c r="AB1033" s="896"/>
    </row>
    <row r="1034" spans="1:28" ht="25.5" x14ac:dyDescent="0.25">
      <c r="A1034" s="488"/>
      <c r="B1034" s="496" t="s">
        <v>797</v>
      </c>
      <c r="C1034" s="470" t="str">
        <f t="shared" si="125"/>
        <v xml:space="preserve">2C </v>
      </c>
      <c r="D1034" s="491" t="s">
        <v>783</v>
      </c>
      <c r="E1034" s="490"/>
      <c r="F1034" s="482" t="s">
        <v>787</v>
      </c>
      <c r="G1034" s="481" t="s">
        <v>44</v>
      </c>
      <c r="H1034" s="481" t="s">
        <v>44</v>
      </c>
      <c r="I1034" s="481" t="s">
        <v>44</v>
      </c>
      <c r="J1034" s="481" t="s">
        <v>44</v>
      </c>
      <c r="K1034" s="481">
        <f t="shared" si="118"/>
        <v>42228</v>
      </c>
      <c r="L1034" s="481">
        <f t="shared" si="126"/>
        <v>42236</v>
      </c>
      <c r="M1034" s="481">
        <f t="shared" si="126"/>
        <v>42236</v>
      </c>
      <c r="N1034" s="481">
        <f t="shared" si="120"/>
        <v>42236</v>
      </c>
      <c r="O1034" s="481">
        <f t="shared" si="121"/>
        <v>42237</v>
      </c>
      <c r="P1034" s="481">
        <f t="shared" si="122"/>
        <v>42240</v>
      </c>
      <c r="Q1034" s="481" t="s">
        <v>44</v>
      </c>
      <c r="R1034" s="481" t="s">
        <v>44</v>
      </c>
      <c r="S1034" s="481" t="s">
        <v>44</v>
      </c>
      <c r="T1034" s="481" t="s">
        <v>44</v>
      </c>
      <c r="U1034" s="481">
        <f t="shared" si="127"/>
        <v>42240</v>
      </c>
      <c r="V1034" s="481">
        <f t="shared" si="127"/>
        <v>42244</v>
      </c>
      <c r="W1034" s="481">
        <f t="shared" si="128"/>
        <v>42248</v>
      </c>
      <c r="X1034" s="481">
        <v>42251</v>
      </c>
      <c r="Y1034" s="482"/>
      <c r="Z1034" s="482"/>
      <c r="AA1034" s="495"/>
      <c r="AB1034" s="896"/>
    </row>
    <row r="1035" spans="1:28" ht="25.5" x14ac:dyDescent="0.25">
      <c r="A1035" s="488"/>
      <c r="B1035" s="490" t="s">
        <v>800</v>
      </c>
      <c r="C1035" s="470" t="str">
        <f t="shared" si="125"/>
        <v xml:space="preserve">2C </v>
      </c>
      <c r="D1035" s="491" t="s">
        <v>783</v>
      </c>
      <c r="E1035" s="490"/>
      <c r="F1035" s="482" t="s">
        <v>787</v>
      </c>
      <c r="G1035" s="481" t="s">
        <v>44</v>
      </c>
      <c r="H1035" s="481" t="s">
        <v>44</v>
      </c>
      <c r="I1035" s="481" t="s">
        <v>44</v>
      </c>
      <c r="J1035" s="481" t="s">
        <v>44</v>
      </c>
      <c r="K1035" s="481">
        <f t="shared" si="118"/>
        <v>42228</v>
      </c>
      <c r="L1035" s="481">
        <f t="shared" si="126"/>
        <v>42236</v>
      </c>
      <c r="M1035" s="481">
        <f t="shared" si="126"/>
        <v>42236</v>
      </c>
      <c r="N1035" s="481">
        <f t="shared" si="120"/>
        <v>42236</v>
      </c>
      <c r="O1035" s="481">
        <f t="shared" si="121"/>
        <v>42237</v>
      </c>
      <c r="P1035" s="481">
        <f t="shared" si="122"/>
        <v>42240</v>
      </c>
      <c r="Q1035" s="481" t="s">
        <v>44</v>
      </c>
      <c r="R1035" s="481" t="s">
        <v>44</v>
      </c>
      <c r="S1035" s="481" t="s">
        <v>44</v>
      </c>
      <c r="T1035" s="481" t="s">
        <v>44</v>
      </c>
      <c r="U1035" s="481">
        <f t="shared" si="127"/>
        <v>42240</v>
      </c>
      <c r="V1035" s="481">
        <f t="shared" si="127"/>
        <v>42244</v>
      </c>
      <c r="W1035" s="481">
        <f t="shared" si="128"/>
        <v>42248</v>
      </c>
      <c r="X1035" s="481">
        <v>42251</v>
      </c>
      <c r="Y1035" s="482"/>
      <c r="Z1035" s="482"/>
      <c r="AA1035" s="495"/>
      <c r="AB1035" s="896"/>
    </row>
    <row r="1036" spans="1:28" ht="25.5" x14ac:dyDescent="0.25">
      <c r="A1036" s="488"/>
      <c r="B1036" s="490" t="s">
        <v>801</v>
      </c>
      <c r="C1036" s="470" t="str">
        <f t="shared" si="125"/>
        <v xml:space="preserve">2C </v>
      </c>
      <c r="D1036" s="491" t="s">
        <v>783</v>
      </c>
      <c r="E1036" s="490"/>
      <c r="F1036" s="482" t="s">
        <v>790</v>
      </c>
      <c r="G1036" s="481" t="s">
        <v>44</v>
      </c>
      <c r="H1036" s="481" t="s">
        <v>44</v>
      </c>
      <c r="I1036" s="481" t="s">
        <v>44</v>
      </c>
      <c r="J1036" s="481" t="s">
        <v>44</v>
      </c>
      <c r="K1036" s="481">
        <f t="shared" si="118"/>
        <v>42046</v>
      </c>
      <c r="L1036" s="481">
        <f t="shared" si="126"/>
        <v>42054</v>
      </c>
      <c r="M1036" s="481">
        <f t="shared" si="126"/>
        <v>42054</v>
      </c>
      <c r="N1036" s="481">
        <f t="shared" si="120"/>
        <v>42054</v>
      </c>
      <c r="O1036" s="481">
        <f t="shared" si="121"/>
        <v>42055</v>
      </c>
      <c r="P1036" s="481">
        <f t="shared" si="122"/>
        <v>42058</v>
      </c>
      <c r="Q1036" s="481" t="s">
        <v>44</v>
      </c>
      <c r="R1036" s="481" t="s">
        <v>44</v>
      </c>
      <c r="S1036" s="481" t="s">
        <v>44</v>
      </c>
      <c r="T1036" s="481" t="s">
        <v>44</v>
      </c>
      <c r="U1036" s="481">
        <f t="shared" si="127"/>
        <v>42058</v>
      </c>
      <c r="V1036" s="481">
        <f t="shared" si="127"/>
        <v>42062</v>
      </c>
      <c r="W1036" s="481">
        <f t="shared" si="128"/>
        <v>42066</v>
      </c>
      <c r="X1036" s="481">
        <v>42069</v>
      </c>
      <c r="Y1036" s="482"/>
      <c r="Z1036" s="482"/>
      <c r="AA1036" s="495"/>
      <c r="AB1036" s="896"/>
    </row>
    <row r="1037" spans="1:28" ht="25.5" x14ac:dyDescent="0.25">
      <c r="A1037" s="488"/>
      <c r="B1037" s="490" t="s">
        <v>801</v>
      </c>
      <c r="C1037" s="470" t="str">
        <f t="shared" si="125"/>
        <v xml:space="preserve">2C </v>
      </c>
      <c r="D1037" s="491" t="s">
        <v>783</v>
      </c>
      <c r="E1037" s="490"/>
      <c r="F1037" s="482" t="s">
        <v>786</v>
      </c>
      <c r="G1037" s="481" t="s">
        <v>44</v>
      </c>
      <c r="H1037" s="481" t="s">
        <v>44</v>
      </c>
      <c r="I1037" s="481" t="s">
        <v>44</v>
      </c>
      <c r="J1037" s="481" t="s">
        <v>44</v>
      </c>
      <c r="K1037" s="481">
        <f t="shared" si="118"/>
        <v>42137</v>
      </c>
      <c r="L1037" s="481">
        <f t="shared" si="126"/>
        <v>42145</v>
      </c>
      <c r="M1037" s="481">
        <f t="shared" si="126"/>
        <v>42145</v>
      </c>
      <c r="N1037" s="481">
        <f t="shared" si="120"/>
        <v>42145</v>
      </c>
      <c r="O1037" s="481">
        <f t="shared" si="121"/>
        <v>42146</v>
      </c>
      <c r="P1037" s="481">
        <f t="shared" si="122"/>
        <v>42149</v>
      </c>
      <c r="Q1037" s="481" t="s">
        <v>44</v>
      </c>
      <c r="R1037" s="481" t="s">
        <v>44</v>
      </c>
      <c r="S1037" s="481" t="s">
        <v>44</v>
      </c>
      <c r="T1037" s="481" t="s">
        <v>44</v>
      </c>
      <c r="U1037" s="481">
        <f t="shared" si="127"/>
        <v>42149</v>
      </c>
      <c r="V1037" s="481">
        <f t="shared" si="127"/>
        <v>42153</v>
      </c>
      <c r="W1037" s="481">
        <f t="shared" si="128"/>
        <v>42157</v>
      </c>
      <c r="X1037" s="481">
        <v>42160</v>
      </c>
      <c r="Y1037" s="482"/>
      <c r="Z1037" s="482"/>
      <c r="AA1037" s="495"/>
      <c r="AB1037" s="896"/>
    </row>
    <row r="1038" spans="1:28" ht="25.5" x14ac:dyDescent="0.25">
      <c r="A1038" s="488"/>
      <c r="B1038" s="490" t="s">
        <v>801</v>
      </c>
      <c r="C1038" s="470" t="str">
        <f t="shared" si="125"/>
        <v xml:space="preserve">2C </v>
      </c>
      <c r="D1038" s="491" t="s">
        <v>783</v>
      </c>
      <c r="E1038" s="490"/>
      <c r="F1038" s="482" t="s">
        <v>787</v>
      </c>
      <c r="G1038" s="481" t="s">
        <v>44</v>
      </c>
      <c r="H1038" s="481" t="s">
        <v>44</v>
      </c>
      <c r="I1038" s="481" t="s">
        <v>44</v>
      </c>
      <c r="J1038" s="481" t="s">
        <v>44</v>
      </c>
      <c r="K1038" s="481">
        <f t="shared" si="118"/>
        <v>42228</v>
      </c>
      <c r="L1038" s="481">
        <f t="shared" si="126"/>
        <v>42236</v>
      </c>
      <c r="M1038" s="481">
        <f t="shared" si="126"/>
        <v>42236</v>
      </c>
      <c r="N1038" s="481">
        <f t="shared" si="120"/>
        <v>42236</v>
      </c>
      <c r="O1038" s="481">
        <f t="shared" si="121"/>
        <v>42237</v>
      </c>
      <c r="P1038" s="481">
        <f t="shared" si="122"/>
        <v>42240</v>
      </c>
      <c r="Q1038" s="481" t="s">
        <v>44</v>
      </c>
      <c r="R1038" s="481" t="s">
        <v>44</v>
      </c>
      <c r="S1038" s="481" t="s">
        <v>44</v>
      </c>
      <c r="T1038" s="481" t="s">
        <v>44</v>
      </c>
      <c r="U1038" s="481">
        <f t="shared" si="127"/>
        <v>42240</v>
      </c>
      <c r="V1038" s="481">
        <f t="shared" si="127"/>
        <v>42244</v>
      </c>
      <c r="W1038" s="481">
        <f t="shared" si="128"/>
        <v>42248</v>
      </c>
      <c r="X1038" s="481">
        <v>42251</v>
      </c>
      <c r="Y1038" s="482"/>
      <c r="Z1038" s="482"/>
      <c r="AA1038" s="495"/>
      <c r="AB1038" s="896"/>
    </row>
    <row r="1039" spans="1:28" ht="25.5" x14ac:dyDescent="0.25">
      <c r="A1039" s="488"/>
      <c r="B1039" s="493" t="s">
        <v>802</v>
      </c>
      <c r="C1039" s="470" t="str">
        <f t="shared" si="125"/>
        <v xml:space="preserve">2C </v>
      </c>
      <c r="D1039" s="491" t="s">
        <v>783</v>
      </c>
      <c r="E1039" s="490"/>
      <c r="F1039" s="482" t="s">
        <v>784</v>
      </c>
      <c r="G1039" s="481" t="s">
        <v>44</v>
      </c>
      <c r="H1039" s="481" t="s">
        <v>44</v>
      </c>
      <c r="I1039" s="481" t="s">
        <v>44</v>
      </c>
      <c r="J1039" s="481" t="s">
        <v>44</v>
      </c>
      <c r="K1039" s="481">
        <f t="shared" si="118"/>
        <v>42046</v>
      </c>
      <c r="L1039" s="481">
        <f t="shared" ref="L1039:M1046" si="129">SUM(M1039*1)</f>
        <v>42054</v>
      </c>
      <c r="M1039" s="481">
        <f t="shared" si="129"/>
        <v>42054</v>
      </c>
      <c r="N1039" s="481">
        <f t="shared" si="120"/>
        <v>42054</v>
      </c>
      <c r="O1039" s="481">
        <f t="shared" si="121"/>
        <v>42055</v>
      </c>
      <c r="P1039" s="481">
        <f t="shared" si="122"/>
        <v>42058</v>
      </c>
      <c r="Q1039" s="481" t="s">
        <v>44</v>
      </c>
      <c r="R1039" s="481" t="s">
        <v>44</v>
      </c>
      <c r="S1039" s="481" t="s">
        <v>44</v>
      </c>
      <c r="T1039" s="481" t="s">
        <v>44</v>
      </c>
      <c r="U1039" s="481">
        <f t="shared" ref="U1039:V1046" si="130">SUM(V1039-4)</f>
        <v>42058</v>
      </c>
      <c r="V1039" s="481">
        <f t="shared" si="130"/>
        <v>42062</v>
      </c>
      <c r="W1039" s="481">
        <f t="shared" si="128"/>
        <v>42066</v>
      </c>
      <c r="X1039" s="481">
        <v>42069</v>
      </c>
      <c r="Y1039" s="482"/>
      <c r="Z1039" s="482"/>
      <c r="AA1039" s="494"/>
      <c r="AB1039" s="896"/>
    </row>
    <row r="1040" spans="1:28" ht="25.5" x14ac:dyDescent="0.25">
      <c r="A1040" s="488"/>
      <c r="B1040" s="490" t="s">
        <v>802</v>
      </c>
      <c r="C1040" s="470" t="str">
        <f t="shared" si="125"/>
        <v xml:space="preserve">2C </v>
      </c>
      <c r="D1040" s="491" t="s">
        <v>783</v>
      </c>
      <c r="E1040" s="490"/>
      <c r="F1040" s="482" t="s">
        <v>787</v>
      </c>
      <c r="G1040" s="481" t="s">
        <v>44</v>
      </c>
      <c r="H1040" s="481" t="s">
        <v>44</v>
      </c>
      <c r="I1040" s="481" t="s">
        <v>44</v>
      </c>
      <c r="J1040" s="481" t="s">
        <v>44</v>
      </c>
      <c r="K1040" s="481">
        <f t="shared" si="118"/>
        <v>42228</v>
      </c>
      <c r="L1040" s="481">
        <f t="shared" si="129"/>
        <v>42236</v>
      </c>
      <c r="M1040" s="481">
        <f t="shared" si="129"/>
        <v>42236</v>
      </c>
      <c r="N1040" s="481">
        <f t="shared" si="120"/>
        <v>42236</v>
      </c>
      <c r="O1040" s="481">
        <f t="shared" si="121"/>
        <v>42237</v>
      </c>
      <c r="P1040" s="481">
        <f t="shared" si="122"/>
        <v>42240</v>
      </c>
      <c r="Q1040" s="481" t="s">
        <v>44</v>
      </c>
      <c r="R1040" s="481" t="s">
        <v>44</v>
      </c>
      <c r="S1040" s="481" t="s">
        <v>44</v>
      </c>
      <c r="T1040" s="481" t="s">
        <v>44</v>
      </c>
      <c r="U1040" s="481">
        <f t="shared" si="130"/>
        <v>42240</v>
      </c>
      <c r="V1040" s="481">
        <f t="shared" si="130"/>
        <v>42244</v>
      </c>
      <c r="W1040" s="481">
        <f t="shared" si="128"/>
        <v>42248</v>
      </c>
      <c r="X1040" s="481">
        <v>42251</v>
      </c>
      <c r="Y1040" s="482"/>
      <c r="Z1040" s="482"/>
      <c r="AA1040" s="494"/>
      <c r="AB1040" s="896"/>
    </row>
    <row r="1041" spans="1:28" ht="25.5" x14ac:dyDescent="0.25">
      <c r="A1041" s="488"/>
      <c r="B1041" s="490" t="s">
        <v>803</v>
      </c>
      <c r="C1041" s="470" t="str">
        <f t="shared" si="125"/>
        <v xml:space="preserve">2C </v>
      </c>
      <c r="D1041" s="491" t="s">
        <v>783</v>
      </c>
      <c r="E1041" s="490"/>
      <c r="F1041" s="482" t="s">
        <v>784</v>
      </c>
      <c r="G1041" s="481" t="s">
        <v>44</v>
      </c>
      <c r="H1041" s="481" t="s">
        <v>44</v>
      </c>
      <c r="I1041" s="481" t="s">
        <v>44</v>
      </c>
      <c r="J1041" s="481" t="s">
        <v>44</v>
      </c>
      <c r="K1041" s="481">
        <f t="shared" si="118"/>
        <v>42046</v>
      </c>
      <c r="L1041" s="481">
        <f t="shared" si="129"/>
        <v>42054</v>
      </c>
      <c r="M1041" s="481">
        <f t="shared" si="129"/>
        <v>42054</v>
      </c>
      <c r="N1041" s="481">
        <f t="shared" si="120"/>
        <v>42054</v>
      </c>
      <c r="O1041" s="481">
        <f t="shared" si="121"/>
        <v>42055</v>
      </c>
      <c r="P1041" s="481">
        <f t="shared" si="122"/>
        <v>42058</v>
      </c>
      <c r="Q1041" s="481" t="s">
        <v>44</v>
      </c>
      <c r="R1041" s="481" t="s">
        <v>44</v>
      </c>
      <c r="S1041" s="481" t="s">
        <v>44</v>
      </c>
      <c r="T1041" s="481" t="s">
        <v>44</v>
      </c>
      <c r="U1041" s="481">
        <f t="shared" si="130"/>
        <v>42058</v>
      </c>
      <c r="V1041" s="481">
        <f t="shared" si="130"/>
        <v>42062</v>
      </c>
      <c r="W1041" s="481">
        <f t="shared" si="128"/>
        <v>42066</v>
      </c>
      <c r="X1041" s="481">
        <v>42069</v>
      </c>
      <c r="Y1041" s="482"/>
      <c r="Z1041" s="482"/>
      <c r="AA1041" s="495"/>
      <c r="AB1041" s="896"/>
    </row>
    <row r="1042" spans="1:28" ht="25.5" x14ac:dyDescent="0.25">
      <c r="A1042" s="488"/>
      <c r="B1042" s="490" t="s">
        <v>803</v>
      </c>
      <c r="C1042" s="470" t="str">
        <f>IF(AB1042&gt;=450000,"LPN",IF(AND(AB1042&gt;180000,AB1042&lt;450000),"LP",IF(AND(AB1042&gt;=53000,AB1042&lt;=180000),"3C","2C ")))</f>
        <v xml:space="preserve">2C </v>
      </c>
      <c r="D1042" s="491" t="s">
        <v>804</v>
      </c>
      <c r="E1042" s="490"/>
      <c r="F1042" s="482" t="s">
        <v>786</v>
      </c>
      <c r="G1042" s="481" t="s">
        <v>44</v>
      </c>
      <c r="H1042" s="481" t="s">
        <v>44</v>
      </c>
      <c r="I1042" s="481" t="s">
        <v>44</v>
      </c>
      <c r="J1042" s="481" t="s">
        <v>44</v>
      </c>
      <c r="K1042" s="481">
        <f>SUM(L1042-8)</f>
        <v>42137</v>
      </c>
      <c r="L1042" s="481">
        <f>SUM(M1042*1)</f>
        <v>42145</v>
      </c>
      <c r="M1042" s="481">
        <f>SUM(N1042*1)</f>
        <v>42145</v>
      </c>
      <c r="N1042" s="481">
        <f>SUM(O1042-1)</f>
        <v>42145</v>
      </c>
      <c r="O1042" s="481">
        <f>SUM(U1042-3)</f>
        <v>42146</v>
      </c>
      <c r="P1042" s="481">
        <f>SUM(U1042*1)</f>
        <v>42149</v>
      </c>
      <c r="Q1042" s="481" t="s">
        <v>44</v>
      </c>
      <c r="R1042" s="481" t="s">
        <v>44</v>
      </c>
      <c r="S1042" s="481" t="s">
        <v>44</v>
      </c>
      <c r="T1042" s="481" t="s">
        <v>44</v>
      </c>
      <c r="U1042" s="481">
        <f>SUM(V1042-4)</f>
        <v>42149</v>
      </c>
      <c r="V1042" s="481">
        <f>SUM(W1042-4)</f>
        <v>42153</v>
      </c>
      <c r="W1042" s="481">
        <f>SUM(X1042-3)</f>
        <v>42157</v>
      </c>
      <c r="X1042" s="481">
        <v>42160</v>
      </c>
      <c r="Y1042" s="482"/>
      <c r="Z1042" s="482"/>
      <c r="AA1042" s="495"/>
      <c r="AB1042" s="896"/>
    </row>
    <row r="1043" spans="1:28" ht="25.5" x14ac:dyDescent="0.25">
      <c r="A1043" s="488"/>
      <c r="B1043" s="490" t="s">
        <v>803</v>
      </c>
      <c r="C1043" s="470" t="str">
        <f t="shared" si="125"/>
        <v xml:space="preserve">2C </v>
      </c>
      <c r="D1043" s="491" t="s">
        <v>783</v>
      </c>
      <c r="E1043" s="490"/>
      <c r="F1043" s="482" t="s">
        <v>805</v>
      </c>
      <c r="G1043" s="481" t="s">
        <v>44</v>
      </c>
      <c r="H1043" s="481" t="s">
        <v>44</v>
      </c>
      <c r="I1043" s="481" t="s">
        <v>44</v>
      </c>
      <c r="J1043" s="481" t="s">
        <v>44</v>
      </c>
      <c r="K1043" s="481">
        <f t="shared" si="118"/>
        <v>42228</v>
      </c>
      <c r="L1043" s="481">
        <f t="shared" si="129"/>
        <v>42236</v>
      </c>
      <c r="M1043" s="481">
        <f t="shared" si="129"/>
        <v>42236</v>
      </c>
      <c r="N1043" s="481">
        <f t="shared" si="120"/>
        <v>42236</v>
      </c>
      <c r="O1043" s="481">
        <f t="shared" si="121"/>
        <v>42237</v>
      </c>
      <c r="P1043" s="481">
        <f t="shared" si="122"/>
        <v>42240</v>
      </c>
      <c r="Q1043" s="481" t="s">
        <v>44</v>
      </c>
      <c r="R1043" s="481" t="s">
        <v>44</v>
      </c>
      <c r="S1043" s="481" t="s">
        <v>44</v>
      </c>
      <c r="T1043" s="481" t="s">
        <v>44</v>
      </c>
      <c r="U1043" s="481">
        <f t="shared" si="130"/>
        <v>42240</v>
      </c>
      <c r="V1043" s="481">
        <f t="shared" si="130"/>
        <v>42244</v>
      </c>
      <c r="W1043" s="481">
        <f t="shared" si="128"/>
        <v>42248</v>
      </c>
      <c r="X1043" s="481">
        <v>42251</v>
      </c>
      <c r="Y1043" s="482"/>
      <c r="Z1043" s="482"/>
      <c r="AA1043" s="495"/>
      <c r="AB1043" s="896"/>
    </row>
    <row r="1044" spans="1:28" ht="25.5" x14ac:dyDescent="0.25">
      <c r="A1044" s="488"/>
      <c r="B1044" s="490" t="s">
        <v>806</v>
      </c>
      <c r="C1044" s="470" t="str">
        <f>IF(AB1044&gt;=450000,"LPN",IF(AND(AB1044&gt;180000,AB1044&lt;450000),"LP",IF(AND(AB1044&gt;=53000,AB1044&lt;=180000),"3C","2C ")))</f>
        <v xml:space="preserve">2C </v>
      </c>
      <c r="D1044" s="491" t="s">
        <v>804</v>
      </c>
      <c r="E1044" s="490"/>
      <c r="F1044" s="482" t="s">
        <v>784</v>
      </c>
      <c r="G1044" s="481" t="s">
        <v>44</v>
      </c>
      <c r="H1044" s="481" t="s">
        <v>44</v>
      </c>
      <c r="I1044" s="481" t="s">
        <v>44</v>
      </c>
      <c r="J1044" s="481" t="s">
        <v>44</v>
      </c>
      <c r="K1044" s="481">
        <f>SUM(L1044-8)</f>
        <v>42046</v>
      </c>
      <c r="L1044" s="481">
        <f t="shared" si="129"/>
        <v>42054</v>
      </c>
      <c r="M1044" s="481">
        <f t="shared" si="129"/>
        <v>42054</v>
      </c>
      <c r="N1044" s="481">
        <f>SUM(O1044-1)</f>
        <v>42054</v>
      </c>
      <c r="O1044" s="481">
        <f>SUM(U1044-3)</f>
        <v>42055</v>
      </c>
      <c r="P1044" s="481">
        <f>SUM(U1044*1)</f>
        <v>42058</v>
      </c>
      <c r="Q1044" s="481" t="s">
        <v>44</v>
      </c>
      <c r="R1044" s="481" t="s">
        <v>44</v>
      </c>
      <c r="S1044" s="481" t="s">
        <v>44</v>
      </c>
      <c r="T1044" s="481" t="s">
        <v>44</v>
      </c>
      <c r="U1044" s="481">
        <f t="shared" si="130"/>
        <v>42058</v>
      </c>
      <c r="V1044" s="481">
        <f t="shared" si="130"/>
        <v>42062</v>
      </c>
      <c r="W1044" s="481">
        <f>SUM(X1044-3)</f>
        <v>42066</v>
      </c>
      <c r="X1044" s="481">
        <v>42069</v>
      </c>
      <c r="Y1044" s="482"/>
      <c r="Z1044" s="482"/>
      <c r="AA1044" s="495"/>
      <c r="AB1044" s="896"/>
    </row>
    <row r="1045" spans="1:28" ht="25.5" x14ac:dyDescent="0.25">
      <c r="A1045" s="488"/>
      <c r="B1045" s="490" t="s">
        <v>806</v>
      </c>
      <c r="C1045" s="470" t="str">
        <f>IF(AB1045&gt;=450000,"LPN",IF(AND(AB1045&gt;180000,AB1045&lt;450000),"LP",IF(AND(AB1045&gt;=53000,AB1045&lt;=180000),"3C","2C ")))</f>
        <v xml:space="preserve">2C </v>
      </c>
      <c r="D1045" s="491" t="s">
        <v>807</v>
      </c>
      <c r="E1045" s="490"/>
      <c r="F1045" s="482" t="s">
        <v>786</v>
      </c>
      <c r="G1045" s="481" t="s">
        <v>44</v>
      </c>
      <c r="H1045" s="481" t="s">
        <v>44</v>
      </c>
      <c r="I1045" s="481" t="s">
        <v>44</v>
      </c>
      <c r="J1045" s="481" t="s">
        <v>44</v>
      </c>
      <c r="K1045" s="481">
        <f>SUM(L1045-8)</f>
        <v>42137</v>
      </c>
      <c r="L1045" s="481">
        <f t="shared" si="129"/>
        <v>42145</v>
      </c>
      <c r="M1045" s="481">
        <f t="shared" si="129"/>
        <v>42145</v>
      </c>
      <c r="N1045" s="481">
        <f>SUM(O1045-1)</f>
        <v>42145</v>
      </c>
      <c r="O1045" s="481">
        <f>SUM(U1045-3)</f>
        <v>42146</v>
      </c>
      <c r="P1045" s="481">
        <f>SUM(U1045*1)</f>
        <v>42149</v>
      </c>
      <c r="Q1045" s="481" t="s">
        <v>44</v>
      </c>
      <c r="R1045" s="481" t="s">
        <v>44</v>
      </c>
      <c r="S1045" s="481" t="s">
        <v>44</v>
      </c>
      <c r="T1045" s="481" t="s">
        <v>44</v>
      </c>
      <c r="U1045" s="481">
        <f t="shared" si="130"/>
        <v>42149</v>
      </c>
      <c r="V1045" s="481">
        <f t="shared" si="130"/>
        <v>42153</v>
      </c>
      <c r="W1045" s="481">
        <f>SUM(X1045-3)</f>
        <v>42157</v>
      </c>
      <c r="X1045" s="481">
        <v>42160</v>
      </c>
      <c r="Y1045" s="482"/>
      <c r="Z1045" s="482"/>
      <c r="AA1045" s="495"/>
      <c r="AB1045" s="896"/>
    </row>
    <row r="1046" spans="1:28" ht="25.5" x14ac:dyDescent="0.25">
      <c r="A1046" s="488"/>
      <c r="B1046" s="490" t="s">
        <v>806</v>
      </c>
      <c r="C1046" s="470" t="str">
        <f>IF(AB1046&gt;=450000,"LPN",IF(AND(AB1046&gt;180000,AB1046&lt;450000),"LP",IF(AND(AB1046&gt;=53000,AB1046&lt;=180000),"3C","2C ")))</f>
        <v xml:space="preserve">2C </v>
      </c>
      <c r="D1046" s="491" t="s">
        <v>808</v>
      </c>
      <c r="E1046" s="490"/>
      <c r="F1046" s="482" t="s">
        <v>809</v>
      </c>
      <c r="G1046" s="481" t="s">
        <v>44</v>
      </c>
      <c r="H1046" s="481" t="s">
        <v>44</v>
      </c>
      <c r="I1046" s="481" t="s">
        <v>44</v>
      </c>
      <c r="J1046" s="481" t="s">
        <v>44</v>
      </c>
      <c r="K1046" s="481">
        <f>SUM(L1046-8)</f>
        <v>42228</v>
      </c>
      <c r="L1046" s="481">
        <f t="shared" si="129"/>
        <v>42236</v>
      </c>
      <c r="M1046" s="481">
        <f t="shared" si="129"/>
        <v>42236</v>
      </c>
      <c r="N1046" s="481">
        <f>SUM(O1046-1)</f>
        <v>42236</v>
      </c>
      <c r="O1046" s="481">
        <f>SUM(U1046-3)</f>
        <v>42237</v>
      </c>
      <c r="P1046" s="481">
        <f>SUM(U1046*1)</f>
        <v>42240</v>
      </c>
      <c r="Q1046" s="481" t="s">
        <v>44</v>
      </c>
      <c r="R1046" s="481" t="s">
        <v>44</v>
      </c>
      <c r="S1046" s="481" t="s">
        <v>44</v>
      </c>
      <c r="T1046" s="481" t="s">
        <v>44</v>
      </c>
      <c r="U1046" s="481">
        <f t="shared" si="130"/>
        <v>42240</v>
      </c>
      <c r="V1046" s="481">
        <f t="shared" si="130"/>
        <v>42244</v>
      </c>
      <c r="W1046" s="481">
        <f>SUM(X1046-3)</f>
        <v>42248</v>
      </c>
      <c r="X1046" s="481">
        <v>42251</v>
      </c>
      <c r="Y1046" s="482"/>
      <c r="Z1046" s="482"/>
      <c r="AA1046" s="495"/>
      <c r="AB1046" s="896"/>
    </row>
    <row r="1047" spans="1:28" ht="31.5" x14ac:dyDescent="0.25">
      <c r="A1047" s="497">
        <v>7</v>
      </c>
      <c r="B1047" s="659" t="s">
        <v>334</v>
      </c>
      <c r="C1047" s="470"/>
      <c r="D1047" s="491"/>
      <c r="E1047" s="498" t="s">
        <v>810</v>
      </c>
      <c r="F1047" s="493"/>
      <c r="G1047" s="499"/>
      <c r="H1047" s="499"/>
      <c r="I1047" s="499"/>
      <c r="J1047" s="499"/>
      <c r="K1047" s="499"/>
      <c r="L1047" s="499"/>
      <c r="M1047" s="499"/>
      <c r="N1047" s="499"/>
      <c r="O1047" s="499"/>
      <c r="P1047" s="499"/>
      <c r="Q1047" s="499"/>
      <c r="R1047" s="499"/>
      <c r="S1047" s="499"/>
      <c r="T1047" s="499"/>
      <c r="U1047" s="481"/>
      <c r="V1047" s="481"/>
      <c r="W1047" s="499"/>
      <c r="X1047" s="481"/>
      <c r="Y1047" s="485"/>
      <c r="Z1047" s="485"/>
      <c r="AA1047" s="500"/>
      <c r="AB1047" s="896">
        <v>25000</v>
      </c>
    </row>
    <row r="1048" spans="1:28" ht="25.5" x14ac:dyDescent="0.25">
      <c r="A1048" s="488"/>
      <c r="B1048" s="579" t="s">
        <v>811</v>
      </c>
      <c r="C1048" s="470" t="s">
        <v>41</v>
      </c>
      <c r="D1048" s="480" t="s">
        <v>783</v>
      </c>
      <c r="E1048" s="493"/>
      <c r="F1048" s="482" t="s">
        <v>787</v>
      </c>
      <c r="G1048" s="499" t="s">
        <v>44</v>
      </c>
      <c r="H1048" s="499" t="s">
        <v>44</v>
      </c>
      <c r="I1048" s="499" t="s">
        <v>44</v>
      </c>
      <c r="J1048" s="499" t="s">
        <v>44</v>
      </c>
      <c r="K1048" s="481">
        <f>SUM(L1048-8)</f>
        <v>42232</v>
      </c>
      <c r="L1048" s="481">
        <f>SUM(M1048*1)</f>
        <v>42240</v>
      </c>
      <c r="M1048" s="481">
        <f>SUM(N1048*1)</f>
        <v>42240</v>
      </c>
      <c r="N1048" s="481">
        <f>SUM(O1048-1)</f>
        <v>42240</v>
      </c>
      <c r="O1048" s="481">
        <f>SUM(U1048-3)</f>
        <v>42241</v>
      </c>
      <c r="P1048" s="481">
        <f>SUM(U1048*1)</f>
        <v>42244</v>
      </c>
      <c r="Q1048" s="499" t="s">
        <v>44</v>
      </c>
      <c r="R1048" s="499" t="s">
        <v>44</v>
      </c>
      <c r="S1048" s="499" t="s">
        <v>44</v>
      </c>
      <c r="T1048" s="499" t="s">
        <v>44</v>
      </c>
      <c r="U1048" s="481">
        <f>SUM(V1048-2)</f>
        <v>42244</v>
      </c>
      <c r="V1048" s="481">
        <f>SUM(W1048-3)</f>
        <v>42246</v>
      </c>
      <c r="W1048" s="499">
        <f>SUM(X1048-2)</f>
        <v>42249</v>
      </c>
      <c r="X1048" s="481">
        <v>42251</v>
      </c>
      <c r="Y1048" s="485"/>
      <c r="Z1048" s="502"/>
      <c r="AA1048" s="503"/>
      <c r="AB1048" s="896"/>
    </row>
    <row r="1049" spans="1:28" ht="25.5" x14ac:dyDescent="0.25">
      <c r="A1049" s="488"/>
      <c r="B1049" s="579" t="s">
        <v>812</v>
      </c>
      <c r="C1049" s="470" t="s">
        <v>41</v>
      </c>
      <c r="D1049" s="480" t="s">
        <v>783</v>
      </c>
      <c r="E1049" s="493"/>
      <c r="F1049" s="482" t="s">
        <v>787</v>
      </c>
      <c r="G1049" s="499" t="s">
        <v>44</v>
      </c>
      <c r="H1049" s="499" t="s">
        <v>44</v>
      </c>
      <c r="I1049" s="499" t="s">
        <v>44</v>
      </c>
      <c r="J1049" s="499" t="s">
        <v>44</v>
      </c>
      <c r="K1049" s="481">
        <f>SUM(L1049-8)</f>
        <v>42232</v>
      </c>
      <c r="L1049" s="481">
        <f>SUM(M1049*1)</f>
        <v>42240</v>
      </c>
      <c r="M1049" s="481">
        <f>SUM(N1049*1)</f>
        <v>42240</v>
      </c>
      <c r="N1049" s="481">
        <f>SUM(O1049-1)</f>
        <v>42240</v>
      </c>
      <c r="O1049" s="481">
        <f>SUM(U1049-3)</f>
        <v>42241</v>
      </c>
      <c r="P1049" s="481">
        <f>SUM(U1049*1)</f>
        <v>42244</v>
      </c>
      <c r="Q1049" s="499" t="s">
        <v>44</v>
      </c>
      <c r="R1049" s="499" t="s">
        <v>44</v>
      </c>
      <c r="S1049" s="499" t="s">
        <v>44</v>
      </c>
      <c r="T1049" s="499" t="s">
        <v>44</v>
      </c>
      <c r="U1049" s="481">
        <f>SUM(V1049-2)</f>
        <v>42244</v>
      </c>
      <c r="V1049" s="481">
        <f>SUM(W1049-3)</f>
        <v>42246</v>
      </c>
      <c r="W1049" s="499">
        <f>SUM(X1049-2)</f>
        <v>42249</v>
      </c>
      <c r="X1049" s="481">
        <v>42251</v>
      </c>
      <c r="Y1049" s="485"/>
      <c r="Z1049" s="502"/>
      <c r="AA1049" s="503"/>
      <c r="AB1049" s="896"/>
    </row>
    <row r="1050" spans="1:28" ht="25.5" x14ac:dyDescent="0.25">
      <c r="A1050" s="488">
        <v>8</v>
      </c>
      <c r="B1050" s="827" t="s">
        <v>813</v>
      </c>
      <c r="C1050" s="470"/>
      <c r="D1050" s="480"/>
      <c r="E1050" s="471" t="s">
        <v>814</v>
      </c>
      <c r="F1050" s="493"/>
      <c r="G1050" s="481"/>
      <c r="H1050" s="481"/>
      <c r="I1050" s="481"/>
      <c r="J1050" s="481"/>
      <c r="K1050" s="481"/>
      <c r="L1050" s="481"/>
      <c r="M1050" s="481"/>
      <c r="N1050" s="481"/>
      <c r="O1050" s="481"/>
      <c r="P1050" s="481"/>
      <c r="Q1050" s="481"/>
      <c r="R1050" s="481"/>
      <c r="S1050" s="481"/>
      <c r="T1050" s="481"/>
      <c r="U1050" s="481"/>
      <c r="V1050" s="481"/>
      <c r="W1050" s="481"/>
      <c r="X1050" s="499"/>
      <c r="Y1050" s="485"/>
      <c r="Z1050" s="485"/>
      <c r="AA1050" s="504"/>
      <c r="AB1050" s="897">
        <v>10000</v>
      </c>
    </row>
    <row r="1051" spans="1:28" ht="25.5" x14ac:dyDescent="0.25">
      <c r="A1051" s="488"/>
      <c r="B1051" s="828" t="s">
        <v>815</v>
      </c>
      <c r="C1051" s="470" t="str">
        <f>IF(AB1051&gt;=450000,"LPN",IF(AND(AB1051&gt;180000,AB1051&lt;450000),"LP",IF(AND(AB1051&gt;=53000,AB1051&lt;=180000),"3C","2C ")))</f>
        <v xml:space="preserve">2C </v>
      </c>
      <c r="D1051" s="480" t="s">
        <v>783</v>
      </c>
      <c r="E1051" s="493"/>
      <c r="F1051" s="471" t="s">
        <v>787</v>
      </c>
      <c r="G1051" s="481" t="s">
        <v>44</v>
      </c>
      <c r="H1051" s="481" t="s">
        <v>44</v>
      </c>
      <c r="I1051" s="481" t="s">
        <v>44</v>
      </c>
      <c r="J1051" s="481" t="s">
        <v>44</v>
      </c>
      <c r="K1051" s="481">
        <f>SUM(L1051-8)</f>
        <v>42228</v>
      </c>
      <c r="L1051" s="481">
        <f t="shared" ref="L1051:M1053" si="131">SUM(M1051*1)</f>
        <v>42236</v>
      </c>
      <c r="M1051" s="481">
        <f t="shared" si="131"/>
        <v>42236</v>
      </c>
      <c r="N1051" s="481">
        <f>SUM(O1051-1)</f>
        <v>42236</v>
      </c>
      <c r="O1051" s="481">
        <f>SUM(U1051-3)</f>
        <v>42237</v>
      </c>
      <c r="P1051" s="481">
        <f>SUM(U1051*1)</f>
        <v>42240</v>
      </c>
      <c r="Q1051" s="481" t="s">
        <v>44</v>
      </c>
      <c r="R1051" s="481" t="s">
        <v>44</v>
      </c>
      <c r="S1051" s="481" t="s">
        <v>44</v>
      </c>
      <c r="T1051" s="481" t="s">
        <v>44</v>
      </c>
      <c r="U1051" s="481">
        <f t="shared" ref="U1051:V1053" si="132">SUM(V1051-4)</f>
        <v>42240</v>
      </c>
      <c r="V1051" s="481">
        <f t="shared" si="132"/>
        <v>42244</v>
      </c>
      <c r="W1051" s="481">
        <f>SUM(X1051-3)</f>
        <v>42248</v>
      </c>
      <c r="X1051" s="499">
        <v>42251</v>
      </c>
      <c r="Y1051" s="485"/>
      <c r="Z1051" s="485"/>
      <c r="AA1051" s="505"/>
      <c r="AB1051" s="895"/>
    </row>
    <row r="1052" spans="1:28" ht="25.5" x14ac:dyDescent="0.25">
      <c r="A1052" s="488"/>
      <c r="B1052" s="828" t="s">
        <v>816</v>
      </c>
      <c r="C1052" s="470" t="str">
        <f>IF(AB1052&gt;=450000,"LPN",IF(AND(AB1052&gt;180000,AB1052&lt;450000),"LP",IF(AND(AB1052&gt;=53000,AB1052&lt;=180000),"3C","2C ")))</f>
        <v xml:space="preserve">2C </v>
      </c>
      <c r="D1052" s="480" t="s">
        <v>804</v>
      </c>
      <c r="E1052" s="493"/>
      <c r="F1052" s="471" t="s">
        <v>787</v>
      </c>
      <c r="G1052" s="481" t="s">
        <v>44</v>
      </c>
      <c r="H1052" s="481" t="s">
        <v>44</v>
      </c>
      <c r="I1052" s="481" t="s">
        <v>44</v>
      </c>
      <c r="J1052" s="481" t="s">
        <v>44</v>
      </c>
      <c r="K1052" s="481">
        <f>SUM(L1052-8)</f>
        <v>42228</v>
      </c>
      <c r="L1052" s="481">
        <f t="shared" si="131"/>
        <v>42236</v>
      </c>
      <c r="M1052" s="481">
        <f t="shared" si="131"/>
        <v>42236</v>
      </c>
      <c r="N1052" s="481">
        <f>SUM(O1052-1)</f>
        <v>42236</v>
      </c>
      <c r="O1052" s="481">
        <f>SUM(U1052-3)</f>
        <v>42237</v>
      </c>
      <c r="P1052" s="481">
        <f>SUM(U1052*1)</f>
        <v>42240</v>
      </c>
      <c r="Q1052" s="481" t="s">
        <v>44</v>
      </c>
      <c r="R1052" s="481" t="s">
        <v>44</v>
      </c>
      <c r="S1052" s="481" t="s">
        <v>44</v>
      </c>
      <c r="T1052" s="481" t="s">
        <v>44</v>
      </c>
      <c r="U1052" s="481">
        <f t="shared" si="132"/>
        <v>42240</v>
      </c>
      <c r="V1052" s="481">
        <f t="shared" si="132"/>
        <v>42244</v>
      </c>
      <c r="W1052" s="481">
        <f>SUM(X1052-3)</f>
        <v>42248</v>
      </c>
      <c r="X1052" s="499">
        <v>42251</v>
      </c>
      <c r="Y1052" s="485"/>
      <c r="Z1052" s="485"/>
      <c r="AA1052" s="505"/>
      <c r="AB1052" s="895"/>
    </row>
    <row r="1053" spans="1:28" ht="25.5" x14ac:dyDescent="0.25">
      <c r="A1053" s="488"/>
      <c r="B1053" s="829" t="s">
        <v>817</v>
      </c>
      <c r="C1053" s="470" t="str">
        <f>IF(AB1053&gt;=450000,"LPN",IF(AND(AB1053&gt;180000,AB1053&lt;450000),"LP",IF(AND(AB1053&gt;=53000,AB1053&lt;=180000),"3C","2C ")))</f>
        <v xml:space="preserve">2C </v>
      </c>
      <c r="D1053" s="480" t="s">
        <v>783</v>
      </c>
      <c r="E1053" s="493"/>
      <c r="F1053" s="471" t="s">
        <v>787</v>
      </c>
      <c r="G1053" s="481" t="s">
        <v>44</v>
      </c>
      <c r="H1053" s="481" t="s">
        <v>44</v>
      </c>
      <c r="I1053" s="481" t="s">
        <v>44</v>
      </c>
      <c r="J1053" s="481" t="s">
        <v>44</v>
      </c>
      <c r="K1053" s="481">
        <f>SUM(L1053-8)</f>
        <v>42228</v>
      </c>
      <c r="L1053" s="481">
        <f t="shared" si="131"/>
        <v>42236</v>
      </c>
      <c r="M1053" s="481">
        <f t="shared" si="131"/>
        <v>42236</v>
      </c>
      <c r="N1053" s="481">
        <f>SUM(O1053-1)</f>
        <v>42236</v>
      </c>
      <c r="O1053" s="481">
        <f>SUM(U1053-3)</f>
        <v>42237</v>
      </c>
      <c r="P1053" s="481">
        <f>SUM(U1053*1)</f>
        <v>42240</v>
      </c>
      <c r="Q1053" s="481" t="s">
        <v>44</v>
      </c>
      <c r="R1053" s="481" t="s">
        <v>44</v>
      </c>
      <c r="S1053" s="481" t="s">
        <v>44</v>
      </c>
      <c r="T1053" s="481" t="s">
        <v>44</v>
      </c>
      <c r="U1053" s="481">
        <f t="shared" si="132"/>
        <v>42240</v>
      </c>
      <c r="V1053" s="481">
        <f t="shared" si="132"/>
        <v>42244</v>
      </c>
      <c r="W1053" s="481">
        <f>SUM(X1053-3)</f>
        <v>42248</v>
      </c>
      <c r="X1053" s="499">
        <v>42251</v>
      </c>
      <c r="Y1053" s="485"/>
      <c r="Z1053" s="485"/>
      <c r="AA1053" s="505"/>
      <c r="AB1053" s="895"/>
    </row>
    <row r="1054" spans="1:28" ht="25.5" x14ac:dyDescent="0.25">
      <c r="A1054" s="488">
        <v>9</v>
      </c>
      <c r="B1054" s="830" t="s">
        <v>818</v>
      </c>
      <c r="C1054" s="470"/>
      <c r="D1054" s="480"/>
      <c r="E1054" s="471" t="s">
        <v>819</v>
      </c>
      <c r="F1054" s="493"/>
      <c r="G1054" s="481"/>
      <c r="H1054" s="481"/>
      <c r="I1054" s="481"/>
      <c r="J1054" s="481"/>
      <c r="K1054" s="481"/>
      <c r="L1054" s="481"/>
      <c r="M1054" s="481"/>
      <c r="N1054" s="481"/>
      <c r="O1054" s="481"/>
      <c r="P1054" s="481"/>
      <c r="Q1054" s="481"/>
      <c r="R1054" s="481"/>
      <c r="S1054" s="481"/>
      <c r="T1054" s="481"/>
      <c r="U1054" s="481"/>
      <c r="V1054" s="481"/>
      <c r="W1054" s="481"/>
      <c r="X1054" s="481"/>
      <c r="Y1054" s="485"/>
      <c r="Z1054" s="485"/>
      <c r="AA1054" s="507"/>
      <c r="AB1054" s="897">
        <v>15000</v>
      </c>
    </row>
    <row r="1055" spans="1:28" ht="25.5" x14ac:dyDescent="0.25">
      <c r="A1055" s="488"/>
      <c r="B1055" s="831" t="s">
        <v>820</v>
      </c>
      <c r="C1055" s="470" t="str">
        <f t="shared" ref="C1055:C1060" si="133">IF(AB1055&gt;=450000,"LPN",IF(AND(AB1055&gt;180000,AB1055&lt;450000),"LP",IF(AND(AB1055&gt;=53000,AB1055&lt;=180000),"3C","2C ")))</f>
        <v xml:space="preserve">2C </v>
      </c>
      <c r="D1055" s="480" t="s">
        <v>783</v>
      </c>
      <c r="E1055" s="493"/>
      <c r="F1055" s="482" t="s">
        <v>786</v>
      </c>
      <c r="G1055" s="481" t="s">
        <v>44</v>
      </c>
      <c r="H1055" s="481" t="s">
        <v>44</v>
      </c>
      <c r="I1055" s="481" t="s">
        <v>44</v>
      </c>
      <c r="J1055" s="481" t="s">
        <v>44</v>
      </c>
      <c r="K1055" s="481">
        <f t="shared" ref="K1055:K1060" si="134">SUM(L1055-8)</f>
        <v>42137</v>
      </c>
      <c r="L1055" s="481">
        <f t="shared" ref="L1055:M1059" si="135">SUM(M1055*1)</f>
        <v>42145</v>
      </c>
      <c r="M1055" s="481">
        <f t="shared" si="135"/>
        <v>42145</v>
      </c>
      <c r="N1055" s="481">
        <f t="shared" ref="N1055:N1060" si="136">SUM(O1055-1)</f>
        <v>42145</v>
      </c>
      <c r="O1055" s="481">
        <f t="shared" ref="O1055:O1060" si="137">SUM(U1055-3)</f>
        <v>42146</v>
      </c>
      <c r="P1055" s="481">
        <f t="shared" ref="P1055:P1060" si="138">SUM(U1055*1)</f>
        <v>42149</v>
      </c>
      <c r="Q1055" s="481" t="s">
        <v>44</v>
      </c>
      <c r="R1055" s="481" t="s">
        <v>44</v>
      </c>
      <c r="S1055" s="481" t="s">
        <v>44</v>
      </c>
      <c r="T1055" s="481" t="s">
        <v>44</v>
      </c>
      <c r="U1055" s="481">
        <f t="shared" ref="U1055:V1059" si="139">SUM(V1055-4)</f>
        <v>42149</v>
      </c>
      <c r="V1055" s="481">
        <f t="shared" si="139"/>
        <v>42153</v>
      </c>
      <c r="W1055" s="481">
        <f t="shared" ref="W1055:W1060" si="140">SUM(X1055-3)</f>
        <v>42157</v>
      </c>
      <c r="X1055" s="481">
        <v>42160</v>
      </c>
      <c r="Y1055" s="485"/>
      <c r="Z1055" s="502"/>
      <c r="AA1055" s="508"/>
      <c r="AB1055" s="895"/>
    </row>
    <row r="1056" spans="1:28" ht="25.5" x14ac:dyDescent="0.25">
      <c r="A1056" s="488"/>
      <c r="B1056" s="831" t="s">
        <v>821</v>
      </c>
      <c r="C1056" s="470" t="str">
        <f t="shared" si="133"/>
        <v xml:space="preserve">2C </v>
      </c>
      <c r="D1056" s="480" t="s">
        <v>783</v>
      </c>
      <c r="E1056" s="493"/>
      <c r="F1056" s="482" t="s">
        <v>786</v>
      </c>
      <c r="G1056" s="481" t="s">
        <v>44</v>
      </c>
      <c r="H1056" s="481" t="s">
        <v>44</v>
      </c>
      <c r="I1056" s="481" t="s">
        <v>44</v>
      </c>
      <c r="J1056" s="481" t="s">
        <v>44</v>
      </c>
      <c r="K1056" s="481">
        <f t="shared" si="134"/>
        <v>42137</v>
      </c>
      <c r="L1056" s="481">
        <f t="shared" si="135"/>
        <v>42145</v>
      </c>
      <c r="M1056" s="481">
        <f t="shared" si="135"/>
        <v>42145</v>
      </c>
      <c r="N1056" s="481">
        <f t="shared" si="136"/>
        <v>42145</v>
      </c>
      <c r="O1056" s="481">
        <f t="shared" si="137"/>
        <v>42146</v>
      </c>
      <c r="P1056" s="481">
        <f t="shared" si="138"/>
        <v>42149</v>
      </c>
      <c r="Q1056" s="481" t="s">
        <v>44</v>
      </c>
      <c r="R1056" s="481" t="s">
        <v>44</v>
      </c>
      <c r="S1056" s="481" t="s">
        <v>44</v>
      </c>
      <c r="T1056" s="481" t="s">
        <v>44</v>
      </c>
      <c r="U1056" s="481">
        <f t="shared" si="139"/>
        <v>42149</v>
      </c>
      <c r="V1056" s="481">
        <f t="shared" si="139"/>
        <v>42153</v>
      </c>
      <c r="W1056" s="481">
        <f t="shared" si="140"/>
        <v>42157</v>
      </c>
      <c r="X1056" s="481">
        <v>42160</v>
      </c>
      <c r="Y1056" s="485"/>
      <c r="Z1056" s="502"/>
      <c r="AA1056" s="508"/>
      <c r="AB1056" s="895"/>
    </row>
    <row r="1057" spans="1:28" ht="25.5" x14ac:dyDescent="0.25">
      <c r="A1057" s="488"/>
      <c r="B1057" s="832" t="s">
        <v>822</v>
      </c>
      <c r="C1057" s="470" t="str">
        <f t="shared" si="133"/>
        <v xml:space="preserve">2C </v>
      </c>
      <c r="D1057" s="480" t="s">
        <v>783</v>
      </c>
      <c r="E1057" s="493"/>
      <c r="F1057" s="471" t="s">
        <v>786</v>
      </c>
      <c r="G1057" s="481" t="s">
        <v>44</v>
      </c>
      <c r="H1057" s="481" t="s">
        <v>44</v>
      </c>
      <c r="I1057" s="481" t="s">
        <v>44</v>
      </c>
      <c r="J1057" s="481" t="s">
        <v>44</v>
      </c>
      <c r="K1057" s="481">
        <f t="shared" si="134"/>
        <v>42137</v>
      </c>
      <c r="L1057" s="481">
        <f t="shared" si="135"/>
        <v>42145</v>
      </c>
      <c r="M1057" s="481">
        <f t="shared" si="135"/>
        <v>42145</v>
      </c>
      <c r="N1057" s="481">
        <f t="shared" si="136"/>
        <v>42145</v>
      </c>
      <c r="O1057" s="481">
        <f t="shared" si="137"/>
        <v>42146</v>
      </c>
      <c r="P1057" s="481">
        <f t="shared" si="138"/>
        <v>42149</v>
      </c>
      <c r="Q1057" s="481" t="s">
        <v>44</v>
      </c>
      <c r="R1057" s="481" t="s">
        <v>44</v>
      </c>
      <c r="S1057" s="481" t="s">
        <v>44</v>
      </c>
      <c r="T1057" s="481" t="s">
        <v>44</v>
      </c>
      <c r="U1057" s="481">
        <f t="shared" si="139"/>
        <v>42149</v>
      </c>
      <c r="V1057" s="481">
        <f t="shared" si="139"/>
        <v>42153</v>
      </c>
      <c r="W1057" s="481">
        <f t="shared" si="140"/>
        <v>42157</v>
      </c>
      <c r="X1057" s="481">
        <v>42160</v>
      </c>
      <c r="Y1057" s="485"/>
      <c r="Z1057" s="502"/>
      <c r="AA1057" s="508"/>
      <c r="AB1057" s="895"/>
    </row>
    <row r="1058" spans="1:28" ht="25.5" x14ac:dyDescent="0.25">
      <c r="A1058" s="488"/>
      <c r="B1058" s="833" t="s">
        <v>823</v>
      </c>
      <c r="C1058" s="470" t="str">
        <f t="shared" si="133"/>
        <v xml:space="preserve">2C </v>
      </c>
      <c r="D1058" s="480" t="s">
        <v>783</v>
      </c>
      <c r="E1058" s="493"/>
      <c r="F1058" s="482" t="s">
        <v>786</v>
      </c>
      <c r="G1058" s="481" t="s">
        <v>44</v>
      </c>
      <c r="H1058" s="481" t="s">
        <v>44</v>
      </c>
      <c r="I1058" s="481" t="s">
        <v>44</v>
      </c>
      <c r="J1058" s="481" t="s">
        <v>44</v>
      </c>
      <c r="K1058" s="481">
        <f t="shared" si="134"/>
        <v>42137</v>
      </c>
      <c r="L1058" s="481">
        <f t="shared" si="135"/>
        <v>42145</v>
      </c>
      <c r="M1058" s="481">
        <f t="shared" si="135"/>
        <v>42145</v>
      </c>
      <c r="N1058" s="481">
        <f t="shared" si="136"/>
        <v>42145</v>
      </c>
      <c r="O1058" s="481">
        <f t="shared" si="137"/>
        <v>42146</v>
      </c>
      <c r="P1058" s="481">
        <f t="shared" si="138"/>
        <v>42149</v>
      </c>
      <c r="Q1058" s="481" t="s">
        <v>44</v>
      </c>
      <c r="R1058" s="481" t="s">
        <v>44</v>
      </c>
      <c r="S1058" s="481" t="s">
        <v>44</v>
      </c>
      <c r="T1058" s="481" t="s">
        <v>44</v>
      </c>
      <c r="U1058" s="481">
        <f t="shared" si="139"/>
        <v>42149</v>
      </c>
      <c r="V1058" s="481">
        <f t="shared" si="139"/>
        <v>42153</v>
      </c>
      <c r="W1058" s="481">
        <f t="shared" si="140"/>
        <v>42157</v>
      </c>
      <c r="X1058" s="481">
        <v>42160</v>
      </c>
      <c r="Y1058" s="485"/>
      <c r="Z1058" s="502"/>
      <c r="AA1058" s="508"/>
      <c r="AB1058" s="895"/>
    </row>
    <row r="1059" spans="1:28" ht="25.5" x14ac:dyDescent="0.25">
      <c r="A1059" s="488"/>
      <c r="B1059" s="831" t="s">
        <v>824</v>
      </c>
      <c r="C1059" s="470" t="str">
        <f t="shared" si="133"/>
        <v xml:space="preserve">2C </v>
      </c>
      <c r="D1059" s="480" t="s">
        <v>804</v>
      </c>
      <c r="E1059" s="493"/>
      <c r="F1059" s="471" t="s">
        <v>786</v>
      </c>
      <c r="G1059" s="481" t="s">
        <v>44</v>
      </c>
      <c r="H1059" s="481" t="s">
        <v>44</v>
      </c>
      <c r="I1059" s="481" t="s">
        <v>44</v>
      </c>
      <c r="J1059" s="481" t="s">
        <v>44</v>
      </c>
      <c r="K1059" s="481">
        <f t="shared" si="134"/>
        <v>42137</v>
      </c>
      <c r="L1059" s="481">
        <f t="shared" si="135"/>
        <v>42145</v>
      </c>
      <c r="M1059" s="481">
        <f t="shared" si="135"/>
        <v>42145</v>
      </c>
      <c r="N1059" s="481">
        <f t="shared" si="136"/>
        <v>42145</v>
      </c>
      <c r="O1059" s="481">
        <f t="shared" si="137"/>
        <v>42146</v>
      </c>
      <c r="P1059" s="481">
        <f t="shared" si="138"/>
        <v>42149</v>
      </c>
      <c r="Q1059" s="481" t="s">
        <v>44</v>
      </c>
      <c r="R1059" s="481" t="s">
        <v>44</v>
      </c>
      <c r="S1059" s="481" t="s">
        <v>44</v>
      </c>
      <c r="T1059" s="481" t="s">
        <v>44</v>
      </c>
      <c r="U1059" s="481">
        <f t="shared" si="139"/>
        <v>42149</v>
      </c>
      <c r="V1059" s="481">
        <f t="shared" si="139"/>
        <v>42153</v>
      </c>
      <c r="W1059" s="481">
        <f t="shared" si="140"/>
        <v>42157</v>
      </c>
      <c r="X1059" s="481">
        <v>42160</v>
      </c>
      <c r="Y1059" s="485"/>
      <c r="Z1059" s="502"/>
      <c r="AA1059" s="508"/>
      <c r="AB1059" s="895"/>
    </row>
    <row r="1060" spans="1:28" ht="25.5" x14ac:dyDescent="0.25">
      <c r="A1060" s="488"/>
      <c r="B1060" s="833" t="s">
        <v>825</v>
      </c>
      <c r="C1060" s="470" t="str">
        <f t="shared" si="133"/>
        <v xml:space="preserve">2C </v>
      </c>
      <c r="D1060" s="480" t="s">
        <v>804</v>
      </c>
      <c r="E1060" s="493"/>
      <c r="F1060" s="471" t="s">
        <v>784</v>
      </c>
      <c r="G1060" s="481" t="s">
        <v>44</v>
      </c>
      <c r="H1060" s="481" t="s">
        <v>44</v>
      </c>
      <c r="I1060" s="481" t="s">
        <v>44</v>
      </c>
      <c r="J1060" s="481" t="s">
        <v>44</v>
      </c>
      <c r="K1060" s="481">
        <f t="shared" si="134"/>
        <v>42046</v>
      </c>
      <c r="L1060" s="481">
        <f>SUM(M1060*1)</f>
        <v>42054</v>
      </c>
      <c r="M1060" s="481">
        <f>SUM(N1060*1)</f>
        <v>42054</v>
      </c>
      <c r="N1060" s="481">
        <f t="shared" si="136"/>
        <v>42054</v>
      </c>
      <c r="O1060" s="481">
        <f t="shared" si="137"/>
        <v>42055</v>
      </c>
      <c r="P1060" s="481">
        <f t="shared" si="138"/>
        <v>42058</v>
      </c>
      <c r="Q1060" s="481" t="s">
        <v>44</v>
      </c>
      <c r="R1060" s="481" t="s">
        <v>44</v>
      </c>
      <c r="S1060" s="481" t="s">
        <v>44</v>
      </c>
      <c r="T1060" s="481" t="s">
        <v>44</v>
      </c>
      <c r="U1060" s="481">
        <f>SUM(V1060-4)</f>
        <v>42058</v>
      </c>
      <c r="V1060" s="481">
        <f>SUM(W1060-4)</f>
        <v>42062</v>
      </c>
      <c r="W1060" s="481">
        <f t="shared" si="140"/>
        <v>42066</v>
      </c>
      <c r="X1060" s="481">
        <v>42069</v>
      </c>
      <c r="Y1060" s="485"/>
      <c r="Z1060" s="502"/>
      <c r="AA1060" s="508"/>
      <c r="AB1060" s="895"/>
    </row>
    <row r="1061" spans="1:28" ht="25.5" x14ac:dyDescent="0.25">
      <c r="A1061" s="488">
        <v>10</v>
      </c>
      <c r="B1061" s="657" t="s">
        <v>580</v>
      </c>
      <c r="C1061" s="470"/>
      <c r="D1061" s="480"/>
      <c r="E1061" s="471" t="s">
        <v>826</v>
      </c>
      <c r="F1061" s="493"/>
      <c r="G1061" s="481"/>
      <c r="H1061" s="481"/>
      <c r="I1061" s="481"/>
      <c r="J1061" s="481"/>
      <c r="K1061" s="481"/>
      <c r="L1061" s="481"/>
      <c r="M1061" s="481"/>
      <c r="N1061" s="481"/>
      <c r="O1061" s="481"/>
      <c r="P1061" s="481"/>
      <c r="Q1061" s="481"/>
      <c r="R1061" s="481"/>
      <c r="S1061" s="481"/>
      <c r="T1061" s="481"/>
      <c r="U1061" s="481"/>
      <c r="V1061" s="481"/>
      <c r="W1061" s="481"/>
      <c r="X1061" s="481"/>
      <c r="Y1061" s="485"/>
      <c r="Z1061" s="509"/>
      <c r="AA1061" s="507"/>
      <c r="AB1061" s="895">
        <v>1000</v>
      </c>
    </row>
    <row r="1062" spans="1:28" ht="25.5" x14ac:dyDescent="0.25">
      <c r="A1062" s="488"/>
      <c r="B1062" s="831" t="s">
        <v>827</v>
      </c>
      <c r="C1062" s="470" t="str">
        <f>IF(AB1062&gt;=450000,"LPN",IF(AND(AB1062&gt;180000,AB1062&lt;450000),"LP",IF(AND(AB1062&gt;=53000,AB1062&lt;=180000),"3C","2C ")))</f>
        <v xml:space="preserve">2C </v>
      </c>
      <c r="D1062" s="480" t="s">
        <v>783</v>
      </c>
      <c r="E1062" s="493"/>
      <c r="F1062" s="471" t="s">
        <v>786</v>
      </c>
      <c r="G1062" s="481" t="s">
        <v>44</v>
      </c>
      <c r="H1062" s="481" t="s">
        <v>44</v>
      </c>
      <c r="I1062" s="481" t="s">
        <v>44</v>
      </c>
      <c r="J1062" s="481" t="s">
        <v>44</v>
      </c>
      <c r="K1062" s="481">
        <f>SUM(L1062-8)</f>
        <v>42137</v>
      </c>
      <c r="L1062" s="481">
        <f>SUM(M1062*1)</f>
        <v>42145</v>
      </c>
      <c r="M1062" s="481">
        <f>SUM(N1062*1)</f>
        <v>42145</v>
      </c>
      <c r="N1062" s="481">
        <f>SUM(O1062-1)</f>
        <v>42145</v>
      </c>
      <c r="O1062" s="481">
        <f>SUM(U1062-3)</f>
        <v>42146</v>
      </c>
      <c r="P1062" s="481">
        <f>SUM(U1062*1)</f>
        <v>42149</v>
      </c>
      <c r="Q1062" s="481" t="s">
        <v>44</v>
      </c>
      <c r="R1062" s="481" t="s">
        <v>44</v>
      </c>
      <c r="S1062" s="481" t="s">
        <v>44</v>
      </c>
      <c r="T1062" s="481" t="s">
        <v>44</v>
      </c>
      <c r="U1062" s="481">
        <f>SUM(V1062-4)</f>
        <v>42149</v>
      </c>
      <c r="V1062" s="481">
        <f>SUM(W1062-4)</f>
        <v>42153</v>
      </c>
      <c r="W1062" s="481">
        <f>SUM(X1062-3)</f>
        <v>42157</v>
      </c>
      <c r="X1062" s="481">
        <v>42160</v>
      </c>
      <c r="Y1062" s="485"/>
      <c r="Z1062" s="509"/>
      <c r="AA1062" s="508"/>
      <c r="AB1062" s="895"/>
    </row>
    <row r="1063" spans="1:28" ht="25.5" x14ac:dyDescent="0.25">
      <c r="A1063" s="488">
        <v>11</v>
      </c>
      <c r="B1063" s="834" t="s">
        <v>828</v>
      </c>
      <c r="C1063" s="510"/>
      <c r="D1063" s="510"/>
      <c r="E1063" s="471" t="s">
        <v>829</v>
      </c>
      <c r="F1063" s="510"/>
      <c r="G1063" s="510"/>
      <c r="H1063" s="510"/>
      <c r="I1063" s="510"/>
      <c r="J1063" s="510"/>
      <c r="K1063" s="510"/>
      <c r="L1063" s="510"/>
      <c r="M1063" s="510"/>
      <c r="N1063" s="510"/>
      <c r="O1063" s="510"/>
      <c r="P1063" s="510"/>
      <c r="Q1063" s="510"/>
      <c r="R1063" s="510"/>
      <c r="S1063" s="510"/>
      <c r="T1063" s="510"/>
      <c r="U1063" s="510"/>
      <c r="V1063" s="510"/>
      <c r="W1063" s="510"/>
      <c r="X1063" s="510"/>
      <c r="Y1063" s="485"/>
      <c r="Z1063" s="509"/>
      <c r="AA1063" s="508"/>
      <c r="AB1063" s="895">
        <v>500</v>
      </c>
    </row>
    <row r="1064" spans="1:28" ht="25.5" x14ac:dyDescent="0.25">
      <c r="A1064" s="488"/>
      <c r="B1064" s="831" t="s">
        <v>830</v>
      </c>
      <c r="C1064" s="470" t="str">
        <f>IF(AB1063&gt;=450000,"LPN",IF(AND(AB1063&gt;180000,AB1063&lt;450000),"LP",IF(AND(AB1063&gt;=53000,AB1063&lt;=180000),"3C","2C ")))</f>
        <v xml:space="preserve">2C </v>
      </c>
      <c r="D1064" s="480" t="s">
        <v>783</v>
      </c>
      <c r="E1064" s="493"/>
      <c r="F1064" s="471" t="s">
        <v>786</v>
      </c>
      <c r="G1064" s="481" t="s">
        <v>44</v>
      </c>
      <c r="H1064" s="481" t="s">
        <v>44</v>
      </c>
      <c r="I1064" s="481" t="s">
        <v>44</v>
      </c>
      <c r="J1064" s="481" t="s">
        <v>44</v>
      </c>
      <c r="K1064" s="481">
        <f>SUM(L1064-8)</f>
        <v>42137</v>
      </c>
      <c r="L1064" s="481">
        <f>SUM(M1064*1)</f>
        <v>42145</v>
      </c>
      <c r="M1064" s="481">
        <f>SUM(N1064*1)</f>
        <v>42145</v>
      </c>
      <c r="N1064" s="481">
        <f>SUM(O1064-1)</f>
        <v>42145</v>
      </c>
      <c r="O1064" s="481">
        <f>SUM(U1064-3)</f>
        <v>42146</v>
      </c>
      <c r="P1064" s="481">
        <f>SUM(U1064*1)</f>
        <v>42149</v>
      </c>
      <c r="Q1064" s="481" t="s">
        <v>44</v>
      </c>
      <c r="R1064" s="481" t="s">
        <v>44</v>
      </c>
      <c r="S1064" s="481" t="s">
        <v>44</v>
      </c>
      <c r="T1064" s="481" t="s">
        <v>44</v>
      </c>
      <c r="U1064" s="481">
        <f>SUM(V1064-4)</f>
        <v>42149</v>
      </c>
      <c r="V1064" s="481">
        <f>SUM(W1064-4)</f>
        <v>42153</v>
      </c>
      <c r="W1064" s="481">
        <f>SUM(X1064-3)</f>
        <v>42157</v>
      </c>
      <c r="X1064" s="481">
        <v>42160</v>
      </c>
      <c r="Y1064" s="485"/>
      <c r="Z1064" s="509"/>
      <c r="AA1064" s="508"/>
      <c r="AB1064" s="895"/>
    </row>
    <row r="1065" spans="1:28" ht="25.5" x14ac:dyDescent="0.25">
      <c r="A1065" s="488"/>
      <c r="B1065" s="831" t="s">
        <v>831</v>
      </c>
      <c r="C1065" s="470" t="str">
        <f>IF(AB1064&gt;=450000,"LPN",IF(AND(AB1064&gt;180000,AB1064&lt;450000),"LP",IF(AND(AB1064&gt;=53000,AB1064&lt;=180000),"3C","2C ")))</f>
        <v xml:space="preserve">2C </v>
      </c>
      <c r="D1065" s="480" t="s">
        <v>783</v>
      </c>
      <c r="E1065" s="493"/>
      <c r="F1065" s="471" t="s">
        <v>786</v>
      </c>
      <c r="G1065" s="481" t="s">
        <v>44</v>
      </c>
      <c r="H1065" s="481" t="s">
        <v>44</v>
      </c>
      <c r="I1065" s="481" t="s">
        <v>44</v>
      </c>
      <c r="J1065" s="481" t="s">
        <v>44</v>
      </c>
      <c r="K1065" s="481">
        <f>SUM(L1065-8)</f>
        <v>42137</v>
      </c>
      <c r="L1065" s="481">
        <f>SUM(M1065*1)</f>
        <v>42145</v>
      </c>
      <c r="M1065" s="481">
        <f>SUM(N1065*1)</f>
        <v>42145</v>
      </c>
      <c r="N1065" s="481">
        <f>SUM(O1065-1)</f>
        <v>42145</v>
      </c>
      <c r="O1065" s="481">
        <f>SUM(U1065-3)</f>
        <v>42146</v>
      </c>
      <c r="P1065" s="481">
        <f>SUM(U1065*1)</f>
        <v>42149</v>
      </c>
      <c r="Q1065" s="481" t="s">
        <v>44</v>
      </c>
      <c r="R1065" s="481" t="s">
        <v>44</v>
      </c>
      <c r="S1065" s="481" t="s">
        <v>44</v>
      </c>
      <c r="T1065" s="481" t="s">
        <v>44</v>
      </c>
      <c r="U1065" s="481">
        <f>SUM(V1065-4)</f>
        <v>42149</v>
      </c>
      <c r="V1065" s="481">
        <f>SUM(W1065-4)</f>
        <v>42153</v>
      </c>
      <c r="W1065" s="481">
        <f>SUM(X1065-3)</f>
        <v>42157</v>
      </c>
      <c r="X1065" s="481">
        <v>42160</v>
      </c>
      <c r="Y1065" s="485"/>
      <c r="Z1065" s="509"/>
      <c r="AA1065" s="508"/>
      <c r="AB1065" s="895"/>
    </row>
    <row r="1066" spans="1:28" ht="25.5" x14ac:dyDescent="0.25">
      <c r="A1066" s="488">
        <v>12</v>
      </c>
      <c r="B1066" s="830" t="s">
        <v>832</v>
      </c>
      <c r="C1066" s="470"/>
      <c r="D1066" s="480"/>
      <c r="E1066" s="471" t="s">
        <v>833</v>
      </c>
      <c r="F1066" s="493"/>
      <c r="G1066" s="481"/>
      <c r="H1066" s="481"/>
      <c r="I1066" s="481"/>
      <c r="J1066" s="481"/>
      <c r="K1066" s="481"/>
      <c r="L1066" s="481"/>
      <c r="M1066" s="481"/>
      <c r="N1066" s="481"/>
      <c r="O1066" s="481"/>
      <c r="P1066" s="481"/>
      <c r="Q1066" s="481"/>
      <c r="R1066" s="481"/>
      <c r="S1066" s="481"/>
      <c r="T1066" s="481"/>
      <c r="U1066" s="481"/>
      <c r="V1066" s="481"/>
      <c r="W1066" s="481"/>
      <c r="X1066" s="481"/>
      <c r="Y1066" s="485"/>
      <c r="Z1066" s="509"/>
      <c r="AA1066" s="511"/>
      <c r="AB1066" s="895">
        <v>23000</v>
      </c>
    </row>
    <row r="1067" spans="1:28" ht="25.5" x14ac:dyDescent="0.25">
      <c r="A1067" s="488"/>
      <c r="B1067" s="831" t="s">
        <v>834</v>
      </c>
      <c r="C1067" s="470" t="str">
        <f t="shared" ref="C1067:C1089" si="141">IF(AB1067&gt;=450000,"LPN",IF(AND(AB1067&gt;180000,AB1067&lt;450000),"LP",IF(AND(AB1067&gt;=53000,AB1067&lt;=180000),"3C","2C ")))</f>
        <v xml:space="preserve">2C </v>
      </c>
      <c r="D1067" s="480" t="s">
        <v>783</v>
      </c>
      <c r="E1067" s="493"/>
      <c r="F1067" s="471" t="s">
        <v>784</v>
      </c>
      <c r="G1067" s="481" t="s">
        <v>44</v>
      </c>
      <c r="H1067" s="481" t="s">
        <v>44</v>
      </c>
      <c r="I1067" s="481" t="s">
        <v>44</v>
      </c>
      <c r="J1067" s="481" t="s">
        <v>44</v>
      </c>
      <c r="K1067" s="481">
        <f t="shared" ref="K1067:K1089" si="142">SUM(L1067-8)</f>
        <v>42046</v>
      </c>
      <c r="L1067" s="481">
        <f t="shared" ref="L1067:M1082" si="143">SUM(M1067*1)</f>
        <v>42054</v>
      </c>
      <c r="M1067" s="481">
        <f t="shared" si="143"/>
        <v>42054</v>
      </c>
      <c r="N1067" s="481">
        <f t="shared" ref="N1067:N1089" si="144">SUM(O1067-1)</f>
        <v>42054</v>
      </c>
      <c r="O1067" s="481">
        <f t="shared" ref="O1067:O1089" si="145">SUM(U1067-3)</f>
        <v>42055</v>
      </c>
      <c r="P1067" s="481">
        <f t="shared" ref="P1067:P1089" si="146">SUM(U1067*1)</f>
        <v>42058</v>
      </c>
      <c r="Q1067" s="481" t="s">
        <v>44</v>
      </c>
      <c r="R1067" s="481" t="s">
        <v>44</v>
      </c>
      <c r="S1067" s="481" t="s">
        <v>44</v>
      </c>
      <c r="T1067" s="481" t="s">
        <v>44</v>
      </c>
      <c r="U1067" s="481">
        <f t="shared" ref="U1067:V1082" si="147">SUM(V1067-4)</f>
        <v>42058</v>
      </c>
      <c r="V1067" s="481">
        <f t="shared" si="147"/>
        <v>42062</v>
      </c>
      <c r="W1067" s="481">
        <f t="shared" ref="W1067:W1089" si="148">SUM(X1067-3)</f>
        <v>42066</v>
      </c>
      <c r="X1067" s="481">
        <v>42069</v>
      </c>
      <c r="Y1067" s="481"/>
      <c r="Z1067" s="509"/>
      <c r="AA1067" s="482"/>
      <c r="AB1067" s="898"/>
    </row>
    <row r="1068" spans="1:28" ht="25.5" x14ac:dyDescent="0.25">
      <c r="A1068" s="488"/>
      <c r="B1068" s="831" t="s">
        <v>835</v>
      </c>
      <c r="C1068" s="470" t="str">
        <f t="shared" si="141"/>
        <v xml:space="preserve">2C </v>
      </c>
      <c r="D1068" s="480" t="s">
        <v>783</v>
      </c>
      <c r="E1068" s="493"/>
      <c r="F1068" s="471" t="s">
        <v>784</v>
      </c>
      <c r="G1068" s="481" t="s">
        <v>44</v>
      </c>
      <c r="H1068" s="481" t="s">
        <v>44</v>
      </c>
      <c r="I1068" s="481" t="s">
        <v>44</v>
      </c>
      <c r="J1068" s="481" t="s">
        <v>44</v>
      </c>
      <c r="K1068" s="481">
        <f t="shared" si="142"/>
        <v>42046</v>
      </c>
      <c r="L1068" s="481">
        <f t="shared" si="143"/>
        <v>42054</v>
      </c>
      <c r="M1068" s="481">
        <f t="shared" si="143"/>
        <v>42054</v>
      </c>
      <c r="N1068" s="481">
        <f t="shared" si="144"/>
        <v>42054</v>
      </c>
      <c r="O1068" s="481">
        <f t="shared" si="145"/>
        <v>42055</v>
      </c>
      <c r="P1068" s="481">
        <f t="shared" si="146"/>
        <v>42058</v>
      </c>
      <c r="Q1068" s="481" t="s">
        <v>44</v>
      </c>
      <c r="R1068" s="481" t="s">
        <v>44</v>
      </c>
      <c r="S1068" s="481" t="s">
        <v>44</v>
      </c>
      <c r="T1068" s="481" t="s">
        <v>44</v>
      </c>
      <c r="U1068" s="481">
        <f t="shared" si="147"/>
        <v>42058</v>
      </c>
      <c r="V1068" s="481">
        <f t="shared" si="147"/>
        <v>42062</v>
      </c>
      <c r="W1068" s="481">
        <f t="shared" si="148"/>
        <v>42066</v>
      </c>
      <c r="X1068" s="481">
        <v>42069</v>
      </c>
      <c r="Y1068" s="481"/>
      <c r="Z1068" s="509"/>
      <c r="AA1068" s="482"/>
      <c r="AB1068" s="898"/>
    </row>
    <row r="1069" spans="1:28" ht="25.5" x14ac:dyDescent="0.25">
      <c r="A1069" s="488"/>
      <c r="B1069" s="831" t="s">
        <v>836</v>
      </c>
      <c r="C1069" s="470" t="str">
        <f t="shared" si="141"/>
        <v xml:space="preserve">2C </v>
      </c>
      <c r="D1069" s="480" t="s">
        <v>783</v>
      </c>
      <c r="E1069" s="493"/>
      <c r="F1069" s="471" t="s">
        <v>784</v>
      </c>
      <c r="G1069" s="481" t="s">
        <v>44</v>
      </c>
      <c r="H1069" s="481" t="s">
        <v>44</v>
      </c>
      <c r="I1069" s="481" t="s">
        <v>44</v>
      </c>
      <c r="J1069" s="481" t="s">
        <v>44</v>
      </c>
      <c r="K1069" s="481">
        <f t="shared" si="142"/>
        <v>42046</v>
      </c>
      <c r="L1069" s="481">
        <f t="shared" si="143"/>
        <v>42054</v>
      </c>
      <c r="M1069" s="481">
        <f t="shared" si="143"/>
        <v>42054</v>
      </c>
      <c r="N1069" s="481">
        <f t="shared" si="144"/>
        <v>42054</v>
      </c>
      <c r="O1069" s="481">
        <f t="shared" si="145"/>
        <v>42055</v>
      </c>
      <c r="P1069" s="481">
        <f t="shared" si="146"/>
        <v>42058</v>
      </c>
      <c r="Q1069" s="481" t="s">
        <v>44</v>
      </c>
      <c r="R1069" s="481" t="s">
        <v>44</v>
      </c>
      <c r="S1069" s="481" t="s">
        <v>44</v>
      </c>
      <c r="T1069" s="481" t="s">
        <v>44</v>
      </c>
      <c r="U1069" s="481">
        <f t="shared" si="147"/>
        <v>42058</v>
      </c>
      <c r="V1069" s="481">
        <f t="shared" si="147"/>
        <v>42062</v>
      </c>
      <c r="W1069" s="481">
        <f t="shared" si="148"/>
        <v>42066</v>
      </c>
      <c r="X1069" s="481">
        <v>42069</v>
      </c>
      <c r="Y1069" s="481"/>
      <c r="Z1069" s="509"/>
      <c r="AA1069" s="509"/>
      <c r="AB1069" s="898"/>
    </row>
    <row r="1070" spans="1:28" ht="25.5" x14ac:dyDescent="0.25">
      <c r="A1070" s="488"/>
      <c r="B1070" s="835" t="s">
        <v>837</v>
      </c>
      <c r="C1070" s="470" t="str">
        <f t="shared" si="141"/>
        <v xml:space="preserve">2C </v>
      </c>
      <c r="D1070" s="480" t="s">
        <v>783</v>
      </c>
      <c r="E1070" s="493"/>
      <c r="F1070" s="471" t="s">
        <v>784</v>
      </c>
      <c r="G1070" s="481" t="s">
        <v>44</v>
      </c>
      <c r="H1070" s="481" t="s">
        <v>44</v>
      </c>
      <c r="I1070" s="481" t="s">
        <v>44</v>
      </c>
      <c r="J1070" s="481" t="s">
        <v>44</v>
      </c>
      <c r="K1070" s="481">
        <f t="shared" si="142"/>
        <v>42046</v>
      </c>
      <c r="L1070" s="481">
        <f t="shared" si="143"/>
        <v>42054</v>
      </c>
      <c r="M1070" s="481">
        <f t="shared" si="143"/>
        <v>42054</v>
      </c>
      <c r="N1070" s="481">
        <f t="shared" si="144"/>
        <v>42054</v>
      </c>
      <c r="O1070" s="481">
        <f t="shared" si="145"/>
        <v>42055</v>
      </c>
      <c r="P1070" s="481">
        <f t="shared" si="146"/>
        <v>42058</v>
      </c>
      <c r="Q1070" s="481" t="s">
        <v>44</v>
      </c>
      <c r="R1070" s="481" t="s">
        <v>44</v>
      </c>
      <c r="S1070" s="481" t="s">
        <v>44</v>
      </c>
      <c r="T1070" s="481" t="s">
        <v>44</v>
      </c>
      <c r="U1070" s="481">
        <f t="shared" si="147"/>
        <v>42058</v>
      </c>
      <c r="V1070" s="481">
        <f t="shared" si="147"/>
        <v>42062</v>
      </c>
      <c r="W1070" s="481">
        <f t="shared" si="148"/>
        <v>42066</v>
      </c>
      <c r="X1070" s="481">
        <v>42069</v>
      </c>
      <c r="Y1070" s="481"/>
      <c r="Z1070" s="509"/>
      <c r="AA1070" s="509"/>
      <c r="AB1070" s="898"/>
    </row>
    <row r="1071" spans="1:28" ht="25.5" x14ac:dyDescent="0.25">
      <c r="A1071" s="488"/>
      <c r="B1071" s="831" t="s">
        <v>838</v>
      </c>
      <c r="C1071" s="470" t="str">
        <f t="shared" si="141"/>
        <v xml:space="preserve">2C </v>
      </c>
      <c r="D1071" s="480" t="s">
        <v>783</v>
      </c>
      <c r="E1071" s="493"/>
      <c r="F1071" s="471" t="s">
        <v>784</v>
      </c>
      <c r="G1071" s="481" t="s">
        <v>44</v>
      </c>
      <c r="H1071" s="481" t="s">
        <v>44</v>
      </c>
      <c r="I1071" s="481" t="s">
        <v>44</v>
      </c>
      <c r="J1071" s="481" t="s">
        <v>44</v>
      </c>
      <c r="K1071" s="481">
        <f t="shared" si="142"/>
        <v>42046</v>
      </c>
      <c r="L1071" s="481">
        <f t="shared" si="143"/>
        <v>42054</v>
      </c>
      <c r="M1071" s="481">
        <f t="shared" si="143"/>
        <v>42054</v>
      </c>
      <c r="N1071" s="481">
        <f t="shared" si="144"/>
        <v>42054</v>
      </c>
      <c r="O1071" s="481">
        <f t="shared" si="145"/>
        <v>42055</v>
      </c>
      <c r="P1071" s="481">
        <f t="shared" si="146"/>
        <v>42058</v>
      </c>
      <c r="Q1071" s="481" t="s">
        <v>44</v>
      </c>
      <c r="R1071" s="481" t="s">
        <v>44</v>
      </c>
      <c r="S1071" s="481" t="s">
        <v>44</v>
      </c>
      <c r="T1071" s="481" t="s">
        <v>44</v>
      </c>
      <c r="U1071" s="481">
        <f t="shared" si="147"/>
        <v>42058</v>
      </c>
      <c r="V1071" s="481">
        <f t="shared" si="147"/>
        <v>42062</v>
      </c>
      <c r="W1071" s="481">
        <f t="shared" si="148"/>
        <v>42066</v>
      </c>
      <c r="X1071" s="481">
        <v>42069</v>
      </c>
      <c r="Y1071" s="481"/>
      <c r="Z1071" s="485"/>
      <c r="AA1071" s="509"/>
      <c r="AB1071" s="898"/>
    </row>
    <row r="1072" spans="1:28" ht="25.5" x14ac:dyDescent="0.25">
      <c r="A1072" s="488"/>
      <c r="B1072" s="831" t="s">
        <v>839</v>
      </c>
      <c r="C1072" s="470" t="str">
        <f t="shared" si="141"/>
        <v xml:space="preserve">2C </v>
      </c>
      <c r="D1072" s="480" t="s">
        <v>783</v>
      </c>
      <c r="E1072" s="493"/>
      <c r="F1072" s="471" t="s">
        <v>784</v>
      </c>
      <c r="G1072" s="481" t="s">
        <v>44</v>
      </c>
      <c r="H1072" s="481" t="s">
        <v>44</v>
      </c>
      <c r="I1072" s="481" t="s">
        <v>44</v>
      </c>
      <c r="J1072" s="481" t="s">
        <v>44</v>
      </c>
      <c r="K1072" s="481">
        <f t="shared" si="142"/>
        <v>42046</v>
      </c>
      <c r="L1072" s="481">
        <f t="shared" si="143"/>
        <v>42054</v>
      </c>
      <c r="M1072" s="481">
        <f t="shared" si="143"/>
        <v>42054</v>
      </c>
      <c r="N1072" s="481">
        <f t="shared" si="144"/>
        <v>42054</v>
      </c>
      <c r="O1072" s="481">
        <f t="shared" si="145"/>
        <v>42055</v>
      </c>
      <c r="P1072" s="481">
        <f t="shared" si="146"/>
        <v>42058</v>
      </c>
      <c r="Q1072" s="481" t="s">
        <v>44</v>
      </c>
      <c r="R1072" s="481" t="s">
        <v>44</v>
      </c>
      <c r="S1072" s="481" t="s">
        <v>44</v>
      </c>
      <c r="T1072" s="481" t="s">
        <v>44</v>
      </c>
      <c r="U1072" s="481">
        <f t="shared" si="147"/>
        <v>42058</v>
      </c>
      <c r="V1072" s="481">
        <f t="shared" si="147"/>
        <v>42062</v>
      </c>
      <c r="W1072" s="481">
        <f t="shared" si="148"/>
        <v>42066</v>
      </c>
      <c r="X1072" s="481">
        <v>42069</v>
      </c>
      <c r="Y1072" s="481"/>
      <c r="Z1072" s="485"/>
      <c r="AA1072" s="509"/>
      <c r="AB1072" s="898"/>
    </row>
    <row r="1073" spans="1:28" ht="25.5" x14ac:dyDescent="0.25">
      <c r="A1073" s="488"/>
      <c r="B1073" s="831" t="s">
        <v>840</v>
      </c>
      <c r="C1073" s="470" t="str">
        <f t="shared" si="141"/>
        <v xml:space="preserve">2C </v>
      </c>
      <c r="D1073" s="480" t="s">
        <v>783</v>
      </c>
      <c r="E1073" s="493"/>
      <c r="F1073" s="471" t="s">
        <v>784</v>
      </c>
      <c r="G1073" s="481" t="s">
        <v>44</v>
      </c>
      <c r="H1073" s="481" t="s">
        <v>44</v>
      </c>
      <c r="I1073" s="481" t="s">
        <v>44</v>
      </c>
      <c r="J1073" s="481" t="s">
        <v>44</v>
      </c>
      <c r="K1073" s="481">
        <f t="shared" si="142"/>
        <v>42046</v>
      </c>
      <c r="L1073" s="481">
        <f t="shared" si="143"/>
        <v>42054</v>
      </c>
      <c r="M1073" s="481">
        <f t="shared" si="143"/>
        <v>42054</v>
      </c>
      <c r="N1073" s="481">
        <f t="shared" si="144"/>
        <v>42054</v>
      </c>
      <c r="O1073" s="481">
        <f t="shared" si="145"/>
        <v>42055</v>
      </c>
      <c r="P1073" s="481">
        <f t="shared" si="146"/>
        <v>42058</v>
      </c>
      <c r="Q1073" s="481" t="s">
        <v>44</v>
      </c>
      <c r="R1073" s="481" t="s">
        <v>44</v>
      </c>
      <c r="S1073" s="481" t="s">
        <v>44</v>
      </c>
      <c r="T1073" s="481" t="s">
        <v>44</v>
      </c>
      <c r="U1073" s="481">
        <f t="shared" si="147"/>
        <v>42058</v>
      </c>
      <c r="V1073" s="481">
        <f t="shared" si="147"/>
        <v>42062</v>
      </c>
      <c r="W1073" s="481">
        <f t="shared" si="148"/>
        <v>42066</v>
      </c>
      <c r="X1073" s="481">
        <v>42069</v>
      </c>
      <c r="Y1073" s="481"/>
      <c r="Z1073" s="485"/>
      <c r="AA1073" s="509"/>
      <c r="AB1073" s="898"/>
    </row>
    <row r="1074" spans="1:28" ht="25.5" x14ac:dyDescent="0.25">
      <c r="A1074" s="488"/>
      <c r="B1074" s="831" t="s">
        <v>841</v>
      </c>
      <c r="C1074" s="470" t="str">
        <f t="shared" si="141"/>
        <v xml:space="preserve">2C </v>
      </c>
      <c r="D1074" s="480" t="s">
        <v>783</v>
      </c>
      <c r="E1074" s="493"/>
      <c r="F1074" s="471" t="s">
        <v>786</v>
      </c>
      <c r="G1074" s="481" t="s">
        <v>44</v>
      </c>
      <c r="H1074" s="481" t="s">
        <v>44</v>
      </c>
      <c r="I1074" s="481" t="s">
        <v>44</v>
      </c>
      <c r="J1074" s="481" t="s">
        <v>44</v>
      </c>
      <c r="K1074" s="481">
        <f t="shared" si="142"/>
        <v>42137</v>
      </c>
      <c r="L1074" s="481">
        <f t="shared" si="143"/>
        <v>42145</v>
      </c>
      <c r="M1074" s="481">
        <f t="shared" si="143"/>
        <v>42145</v>
      </c>
      <c r="N1074" s="481">
        <f t="shared" si="144"/>
        <v>42145</v>
      </c>
      <c r="O1074" s="481">
        <f t="shared" si="145"/>
        <v>42146</v>
      </c>
      <c r="P1074" s="481">
        <f t="shared" si="146"/>
        <v>42149</v>
      </c>
      <c r="Q1074" s="481" t="s">
        <v>44</v>
      </c>
      <c r="R1074" s="481" t="s">
        <v>44</v>
      </c>
      <c r="S1074" s="481" t="s">
        <v>44</v>
      </c>
      <c r="T1074" s="481" t="s">
        <v>44</v>
      </c>
      <c r="U1074" s="481">
        <f t="shared" si="147"/>
        <v>42149</v>
      </c>
      <c r="V1074" s="481">
        <f t="shared" si="147"/>
        <v>42153</v>
      </c>
      <c r="W1074" s="481">
        <f t="shared" si="148"/>
        <v>42157</v>
      </c>
      <c r="X1074" s="481">
        <v>42160</v>
      </c>
      <c r="Y1074" s="481"/>
      <c r="Z1074" s="485"/>
      <c r="AA1074" s="509"/>
      <c r="AB1074" s="898"/>
    </row>
    <row r="1075" spans="1:28" ht="25.5" x14ac:dyDescent="0.25">
      <c r="A1075" s="488"/>
      <c r="B1075" s="831" t="s">
        <v>842</v>
      </c>
      <c r="C1075" s="470" t="str">
        <f t="shared" si="141"/>
        <v xml:space="preserve">2C </v>
      </c>
      <c r="D1075" s="480" t="s">
        <v>783</v>
      </c>
      <c r="E1075" s="493"/>
      <c r="F1075" s="471" t="s">
        <v>786</v>
      </c>
      <c r="G1075" s="481" t="s">
        <v>44</v>
      </c>
      <c r="H1075" s="481" t="s">
        <v>44</v>
      </c>
      <c r="I1075" s="481" t="s">
        <v>44</v>
      </c>
      <c r="J1075" s="481" t="s">
        <v>44</v>
      </c>
      <c r="K1075" s="481">
        <f t="shared" si="142"/>
        <v>42137</v>
      </c>
      <c r="L1075" s="481">
        <f t="shared" si="143"/>
        <v>42145</v>
      </c>
      <c r="M1075" s="481">
        <f t="shared" si="143"/>
        <v>42145</v>
      </c>
      <c r="N1075" s="481">
        <f t="shared" si="144"/>
        <v>42145</v>
      </c>
      <c r="O1075" s="481">
        <f t="shared" si="145"/>
        <v>42146</v>
      </c>
      <c r="P1075" s="481">
        <f t="shared" si="146"/>
        <v>42149</v>
      </c>
      <c r="Q1075" s="481" t="s">
        <v>44</v>
      </c>
      <c r="R1075" s="481" t="s">
        <v>44</v>
      </c>
      <c r="S1075" s="481" t="s">
        <v>44</v>
      </c>
      <c r="T1075" s="481" t="s">
        <v>44</v>
      </c>
      <c r="U1075" s="481">
        <f t="shared" si="147"/>
        <v>42149</v>
      </c>
      <c r="V1075" s="481">
        <f t="shared" si="147"/>
        <v>42153</v>
      </c>
      <c r="W1075" s="481">
        <f t="shared" si="148"/>
        <v>42157</v>
      </c>
      <c r="X1075" s="481">
        <v>42160</v>
      </c>
      <c r="Y1075" s="481"/>
      <c r="Z1075" s="485"/>
      <c r="AA1075" s="482"/>
      <c r="AB1075" s="898"/>
    </row>
    <row r="1076" spans="1:28" ht="25.5" x14ac:dyDescent="0.25">
      <c r="A1076" s="488"/>
      <c r="B1076" s="831" t="s">
        <v>843</v>
      </c>
      <c r="C1076" s="470" t="str">
        <f t="shared" si="141"/>
        <v xml:space="preserve">2C </v>
      </c>
      <c r="D1076" s="480" t="s">
        <v>783</v>
      </c>
      <c r="E1076" s="493"/>
      <c r="F1076" s="471" t="s">
        <v>784</v>
      </c>
      <c r="G1076" s="481" t="s">
        <v>44</v>
      </c>
      <c r="H1076" s="481" t="s">
        <v>44</v>
      </c>
      <c r="I1076" s="481" t="s">
        <v>44</v>
      </c>
      <c r="J1076" s="481" t="s">
        <v>44</v>
      </c>
      <c r="K1076" s="481">
        <f t="shared" si="142"/>
        <v>42046</v>
      </c>
      <c r="L1076" s="481">
        <f t="shared" si="143"/>
        <v>42054</v>
      </c>
      <c r="M1076" s="481">
        <f t="shared" si="143"/>
        <v>42054</v>
      </c>
      <c r="N1076" s="481">
        <f t="shared" si="144"/>
        <v>42054</v>
      </c>
      <c r="O1076" s="481">
        <f t="shared" si="145"/>
        <v>42055</v>
      </c>
      <c r="P1076" s="481">
        <f t="shared" si="146"/>
        <v>42058</v>
      </c>
      <c r="Q1076" s="481" t="s">
        <v>44</v>
      </c>
      <c r="R1076" s="481" t="s">
        <v>44</v>
      </c>
      <c r="S1076" s="481" t="s">
        <v>44</v>
      </c>
      <c r="T1076" s="481" t="s">
        <v>44</v>
      </c>
      <c r="U1076" s="481">
        <f t="shared" si="147"/>
        <v>42058</v>
      </c>
      <c r="V1076" s="481">
        <f t="shared" si="147"/>
        <v>42062</v>
      </c>
      <c r="W1076" s="481">
        <f t="shared" si="148"/>
        <v>42066</v>
      </c>
      <c r="X1076" s="481">
        <v>42069</v>
      </c>
      <c r="Y1076" s="481"/>
      <c r="Z1076" s="485"/>
      <c r="AA1076" s="509"/>
      <c r="AB1076" s="898"/>
    </row>
    <row r="1077" spans="1:28" ht="25.5" x14ac:dyDescent="0.25">
      <c r="A1077" s="488"/>
      <c r="B1077" s="831" t="s">
        <v>844</v>
      </c>
      <c r="C1077" s="470" t="str">
        <f t="shared" si="141"/>
        <v xml:space="preserve">2C </v>
      </c>
      <c r="D1077" s="480" t="s">
        <v>783</v>
      </c>
      <c r="E1077" s="493"/>
      <c r="F1077" s="471" t="s">
        <v>784</v>
      </c>
      <c r="G1077" s="481" t="s">
        <v>44</v>
      </c>
      <c r="H1077" s="481" t="s">
        <v>44</v>
      </c>
      <c r="I1077" s="481" t="s">
        <v>44</v>
      </c>
      <c r="J1077" s="481" t="s">
        <v>44</v>
      </c>
      <c r="K1077" s="481">
        <f t="shared" si="142"/>
        <v>42046</v>
      </c>
      <c r="L1077" s="481">
        <f t="shared" si="143"/>
        <v>42054</v>
      </c>
      <c r="M1077" s="481">
        <f t="shared" si="143"/>
        <v>42054</v>
      </c>
      <c r="N1077" s="481">
        <f t="shared" si="144"/>
        <v>42054</v>
      </c>
      <c r="O1077" s="481">
        <f t="shared" si="145"/>
        <v>42055</v>
      </c>
      <c r="P1077" s="481">
        <f t="shared" si="146"/>
        <v>42058</v>
      </c>
      <c r="Q1077" s="481" t="s">
        <v>44</v>
      </c>
      <c r="R1077" s="481" t="s">
        <v>44</v>
      </c>
      <c r="S1077" s="481" t="s">
        <v>44</v>
      </c>
      <c r="T1077" s="481" t="s">
        <v>44</v>
      </c>
      <c r="U1077" s="481">
        <f t="shared" si="147"/>
        <v>42058</v>
      </c>
      <c r="V1077" s="481">
        <f t="shared" si="147"/>
        <v>42062</v>
      </c>
      <c r="W1077" s="481">
        <f t="shared" si="148"/>
        <v>42066</v>
      </c>
      <c r="X1077" s="481">
        <v>42069</v>
      </c>
      <c r="Y1077" s="481"/>
      <c r="Z1077" s="485"/>
      <c r="AA1077" s="509"/>
      <c r="AB1077" s="898"/>
    </row>
    <row r="1078" spans="1:28" ht="25.5" x14ac:dyDescent="0.25">
      <c r="A1078" s="488"/>
      <c r="B1078" s="831" t="s">
        <v>845</v>
      </c>
      <c r="C1078" s="470" t="str">
        <f>IF(AB1078&gt;=450000,"LPN",IF(AND(AB1078&gt;180000,AB1078&lt;450000),"LP",IF(AND(AB1078&gt;=53000,AB1078&lt;=180000),"3C","2C ")))</f>
        <v xml:space="preserve">2C </v>
      </c>
      <c r="D1078" s="480" t="s">
        <v>783</v>
      </c>
      <c r="E1078" s="493"/>
      <c r="F1078" s="471" t="s">
        <v>784</v>
      </c>
      <c r="G1078" s="481" t="s">
        <v>44</v>
      </c>
      <c r="H1078" s="481" t="s">
        <v>44</v>
      </c>
      <c r="I1078" s="481" t="s">
        <v>44</v>
      </c>
      <c r="J1078" s="481" t="s">
        <v>44</v>
      </c>
      <c r="K1078" s="481">
        <f>SUM(L1078-8)</f>
        <v>42046</v>
      </c>
      <c r="L1078" s="481">
        <f t="shared" si="143"/>
        <v>42054</v>
      </c>
      <c r="M1078" s="481">
        <f t="shared" si="143"/>
        <v>42054</v>
      </c>
      <c r="N1078" s="481">
        <f>SUM(O1078-1)</f>
        <v>42054</v>
      </c>
      <c r="O1078" s="481">
        <f>SUM(U1078-3)</f>
        <v>42055</v>
      </c>
      <c r="P1078" s="481">
        <f>SUM(U1078*1)</f>
        <v>42058</v>
      </c>
      <c r="Q1078" s="481" t="s">
        <v>44</v>
      </c>
      <c r="R1078" s="481" t="s">
        <v>44</v>
      </c>
      <c r="S1078" s="481" t="s">
        <v>44</v>
      </c>
      <c r="T1078" s="481" t="s">
        <v>44</v>
      </c>
      <c r="U1078" s="481">
        <f t="shared" si="147"/>
        <v>42058</v>
      </c>
      <c r="V1078" s="481">
        <f t="shared" si="147"/>
        <v>42062</v>
      </c>
      <c r="W1078" s="481">
        <f>SUM(X1078-3)</f>
        <v>42066</v>
      </c>
      <c r="X1078" s="481">
        <v>42069</v>
      </c>
      <c r="Y1078" s="481"/>
      <c r="Z1078" s="485"/>
      <c r="AA1078" s="509"/>
      <c r="AB1078" s="898"/>
    </row>
    <row r="1079" spans="1:28" ht="25.5" x14ac:dyDescent="0.25">
      <c r="A1079" s="488"/>
      <c r="B1079" s="832" t="s">
        <v>846</v>
      </c>
      <c r="C1079" s="470" t="str">
        <f>IF(AB1079&gt;=450000,"LPN",IF(AND(AB1079&gt;180000,AB1079&lt;450000),"LP",IF(AND(AB1079&gt;=53000,AB1079&lt;=180000),"3C","2C ")))</f>
        <v xml:space="preserve">2C </v>
      </c>
      <c r="D1079" s="480" t="s">
        <v>783</v>
      </c>
      <c r="E1079" s="493"/>
      <c r="F1079" s="471" t="s">
        <v>787</v>
      </c>
      <c r="G1079" s="481" t="s">
        <v>44</v>
      </c>
      <c r="H1079" s="481" t="s">
        <v>44</v>
      </c>
      <c r="I1079" s="481" t="s">
        <v>44</v>
      </c>
      <c r="J1079" s="481" t="s">
        <v>44</v>
      </c>
      <c r="K1079" s="481">
        <f>SUM(L1079-8)</f>
        <v>42228</v>
      </c>
      <c r="L1079" s="481">
        <f t="shared" si="143"/>
        <v>42236</v>
      </c>
      <c r="M1079" s="481">
        <f t="shared" si="143"/>
        <v>42236</v>
      </c>
      <c r="N1079" s="481">
        <f>SUM(O1079-1)</f>
        <v>42236</v>
      </c>
      <c r="O1079" s="481">
        <f>SUM(U1079-3)</f>
        <v>42237</v>
      </c>
      <c r="P1079" s="481">
        <f>SUM(U1079*1)</f>
        <v>42240</v>
      </c>
      <c r="Q1079" s="481" t="s">
        <v>44</v>
      </c>
      <c r="R1079" s="481" t="s">
        <v>44</v>
      </c>
      <c r="S1079" s="481" t="s">
        <v>44</v>
      </c>
      <c r="T1079" s="481" t="s">
        <v>44</v>
      </c>
      <c r="U1079" s="481">
        <f t="shared" si="147"/>
        <v>42240</v>
      </c>
      <c r="V1079" s="481">
        <f t="shared" si="147"/>
        <v>42244</v>
      </c>
      <c r="W1079" s="481">
        <f>SUM(X1079-3)</f>
        <v>42248</v>
      </c>
      <c r="X1079" s="481">
        <v>42251</v>
      </c>
      <c r="Y1079" s="481"/>
      <c r="Z1079" s="485"/>
      <c r="AA1079" s="509"/>
      <c r="AB1079" s="898"/>
    </row>
    <row r="1080" spans="1:28" ht="25.5" x14ac:dyDescent="0.25">
      <c r="A1080" s="488"/>
      <c r="B1080" s="832" t="s">
        <v>847</v>
      </c>
      <c r="C1080" s="470" t="str">
        <f>IF(AB1080&gt;=450000,"LPN",IF(AND(AB1080&gt;180000,AB1080&lt;450000),"LP",IF(AND(AB1080&gt;=53000,AB1080&lt;=180000),"3C","2C ")))</f>
        <v xml:space="preserve">2C </v>
      </c>
      <c r="D1080" s="480" t="s">
        <v>804</v>
      </c>
      <c r="E1080" s="493"/>
      <c r="F1080" s="471" t="s">
        <v>784</v>
      </c>
      <c r="G1080" s="481" t="s">
        <v>44</v>
      </c>
      <c r="H1080" s="481" t="s">
        <v>44</v>
      </c>
      <c r="I1080" s="481" t="s">
        <v>44</v>
      </c>
      <c r="J1080" s="481" t="s">
        <v>44</v>
      </c>
      <c r="K1080" s="481">
        <f>SUM(L1080-8)</f>
        <v>42046</v>
      </c>
      <c r="L1080" s="481">
        <f t="shared" si="143"/>
        <v>42054</v>
      </c>
      <c r="M1080" s="481">
        <f t="shared" si="143"/>
        <v>42054</v>
      </c>
      <c r="N1080" s="481">
        <f>SUM(O1080-1)</f>
        <v>42054</v>
      </c>
      <c r="O1080" s="481">
        <f>SUM(U1080-3)</f>
        <v>42055</v>
      </c>
      <c r="P1080" s="481">
        <f>SUM(U1080*1)</f>
        <v>42058</v>
      </c>
      <c r="Q1080" s="481" t="s">
        <v>44</v>
      </c>
      <c r="R1080" s="481" t="s">
        <v>44</v>
      </c>
      <c r="S1080" s="481" t="s">
        <v>44</v>
      </c>
      <c r="T1080" s="481" t="s">
        <v>44</v>
      </c>
      <c r="U1080" s="481">
        <f t="shared" si="147"/>
        <v>42058</v>
      </c>
      <c r="V1080" s="481">
        <f t="shared" si="147"/>
        <v>42062</v>
      </c>
      <c r="W1080" s="481">
        <f>SUM(X1080-3)</f>
        <v>42066</v>
      </c>
      <c r="X1080" s="481">
        <v>42069</v>
      </c>
      <c r="Y1080" s="481"/>
      <c r="Z1080" s="485"/>
      <c r="AA1080" s="509"/>
      <c r="AB1080" s="898"/>
    </row>
    <row r="1081" spans="1:28" ht="25.5" x14ac:dyDescent="0.25">
      <c r="A1081" s="488"/>
      <c r="B1081" s="836" t="s">
        <v>848</v>
      </c>
      <c r="C1081" s="470" t="str">
        <f t="shared" si="141"/>
        <v xml:space="preserve">2C </v>
      </c>
      <c r="D1081" s="480" t="s">
        <v>783</v>
      </c>
      <c r="E1081" s="493"/>
      <c r="F1081" s="471" t="s">
        <v>786</v>
      </c>
      <c r="G1081" s="481" t="s">
        <v>44</v>
      </c>
      <c r="H1081" s="481" t="s">
        <v>44</v>
      </c>
      <c r="I1081" s="481" t="s">
        <v>44</v>
      </c>
      <c r="J1081" s="481" t="s">
        <v>44</v>
      </c>
      <c r="K1081" s="481">
        <f t="shared" si="142"/>
        <v>42137</v>
      </c>
      <c r="L1081" s="481">
        <f t="shared" si="143"/>
        <v>42145</v>
      </c>
      <c r="M1081" s="481">
        <f t="shared" si="143"/>
        <v>42145</v>
      </c>
      <c r="N1081" s="481">
        <f t="shared" si="144"/>
        <v>42145</v>
      </c>
      <c r="O1081" s="481">
        <f t="shared" si="145"/>
        <v>42146</v>
      </c>
      <c r="P1081" s="481">
        <f t="shared" si="146"/>
        <v>42149</v>
      </c>
      <c r="Q1081" s="481" t="s">
        <v>44</v>
      </c>
      <c r="R1081" s="481" t="s">
        <v>44</v>
      </c>
      <c r="S1081" s="481" t="s">
        <v>44</v>
      </c>
      <c r="T1081" s="481" t="s">
        <v>44</v>
      </c>
      <c r="U1081" s="481">
        <f t="shared" si="147"/>
        <v>42149</v>
      </c>
      <c r="V1081" s="481">
        <f t="shared" si="147"/>
        <v>42153</v>
      </c>
      <c r="W1081" s="481">
        <f t="shared" si="148"/>
        <v>42157</v>
      </c>
      <c r="X1081" s="481">
        <v>42160</v>
      </c>
      <c r="Y1081" s="481"/>
      <c r="Z1081" s="485"/>
      <c r="AA1081" s="509"/>
      <c r="AB1081" s="898"/>
    </row>
    <row r="1082" spans="1:28" ht="25.5" x14ac:dyDescent="0.25">
      <c r="A1082" s="488"/>
      <c r="B1082" s="836" t="s">
        <v>849</v>
      </c>
      <c r="C1082" s="470" t="str">
        <f>IF(AB1082&gt;=450000,"LPN",IF(AND(AB1082&gt;180000,AB1082&lt;450000),"LP",IF(AND(AB1082&gt;=53000,AB1082&lt;=180000),"3C","2C ")))</f>
        <v xml:space="preserve">2C </v>
      </c>
      <c r="D1082" s="480" t="s">
        <v>783</v>
      </c>
      <c r="E1082" s="493"/>
      <c r="F1082" s="471" t="s">
        <v>786</v>
      </c>
      <c r="G1082" s="481" t="s">
        <v>44</v>
      </c>
      <c r="H1082" s="481" t="s">
        <v>44</v>
      </c>
      <c r="I1082" s="481" t="s">
        <v>44</v>
      </c>
      <c r="J1082" s="481" t="s">
        <v>44</v>
      </c>
      <c r="K1082" s="481">
        <f t="shared" si="142"/>
        <v>42137</v>
      </c>
      <c r="L1082" s="481">
        <f t="shared" si="143"/>
        <v>42145</v>
      </c>
      <c r="M1082" s="481">
        <f t="shared" si="143"/>
        <v>42145</v>
      </c>
      <c r="N1082" s="481">
        <f t="shared" si="144"/>
        <v>42145</v>
      </c>
      <c r="O1082" s="481">
        <f t="shared" si="145"/>
        <v>42146</v>
      </c>
      <c r="P1082" s="481">
        <f t="shared" si="146"/>
        <v>42149</v>
      </c>
      <c r="Q1082" s="481" t="s">
        <v>44</v>
      </c>
      <c r="R1082" s="481" t="s">
        <v>44</v>
      </c>
      <c r="S1082" s="481" t="s">
        <v>44</v>
      </c>
      <c r="T1082" s="481" t="s">
        <v>44</v>
      </c>
      <c r="U1082" s="481">
        <f t="shared" si="147"/>
        <v>42149</v>
      </c>
      <c r="V1082" s="481">
        <f t="shared" si="147"/>
        <v>42153</v>
      </c>
      <c r="W1082" s="481">
        <f t="shared" si="148"/>
        <v>42157</v>
      </c>
      <c r="X1082" s="481">
        <v>42160</v>
      </c>
      <c r="Y1082" s="481"/>
      <c r="Z1082" s="485"/>
      <c r="AA1082" s="509"/>
      <c r="AB1082" s="898"/>
    </row>
    <row r="1083" spans="1:28" ht="25.5" x14ac:dyDescent="0.25">
      <c r="A1083" s="488"/>
      <c r="B1083" s="831" t="s">
        <v>850</v>
      </c>
      <c r="C1083" s="470" t="str">
        <f t="shared" si="141"/>
        <v xml:space="preserve">2C </v>
      </c>
      <c r="D1083" s="480" t="s">
        <v>783</v>
      </c>
      <c r="E1083" s="493"/>
      <c r="F1083" s="471" t="s">
        <v>786</v>
      </c>
      <c r="G1083" s="481" t="s">
        <v>44</v>
      </c>
      <c r="H1083" s="481" t="s">
        <v>44</v>
      </c>
      <c r="I1083" s="481" t="s">
        <v>44</v>
      </c>
      <c r="J1083" s="481" t="s">
        <v>44</v>
      </c>
      <c r="K1083" s="481">
        <f t="shared" si="142"/>
        <v>42137</v>
      </c>
      <c r="L1083" s="481">
        <f t="shared" ref="L1083:M1098" si="149">SUM(M1083*1)</f>
        <v>42145</v>
      </c>
      <c r="M1083" s="481">
        <f t="shared" si="149"/>
        <v>42145</v>
      </c>
      <c r="N1083" s="481">
        <f t="shared" si="144"/>
        <v>42145</v>
      </c>
      <c r="O1083" s="481">
        <f t="shared" si="145"/>
        <v>42146</v>
      </c>
      <c r="P1083" s="481">
        <f t="shared" si="146"/>
        <v>42149</v>
      </c>
      <c r="Q1083" s="481" t="s">
        <v>44</v>
      </c>
      <c r="R1083" s="481" t="s">
        <v>44</v>
      </c>
      <c r="S1083" s="481" t="s">
        <v>44</v>
      </c>
      <c r="T1083" s="481" t="s">
        <v>44</v>
      </c>
      <c r="U1083" s="481">
        <f t="shared" ref="U1083:V1098" si="150">SUM(V1083-4)</f>
        <v>42149</v>
      </c>
      <c r="V1083" s="481">
        <f t="shared" si="150"/>
        <v>42153</v>
      </c>
      <c r="W1083" s="481">
        <f t="shared" si="148"/>
        <v>42157</v>
      </c>
      <c r="X1083" s="481">
        <v>42160</v>
      </c>
      <c r="Y1083" s="481"/>
      <c r="Z1083" s="485"/>
      <c r="AA1083" s="509"/>
      <c r="AB1083" s="898"/>
    </row>
    <row r="1084" spans="1:28" ht="25.5" x14ac:dyDescent="0.25">
      <c r="A1084" s="488"/>
      <c r="B1084" s="831" t="s">
        <v>851</v>
      </c>
      <c r="C1084" s="470" t="str">
        <f t="shared" si="141"/>
        <v xml:space="preserve">2C </v>
      </c>
      <c r="D1084" s="480" t="s">
        <v>783</v>
      </c>
      <c r="E1084" s="493"/>
      <c r="F1084" s="471" t="s">
        <v>784</v>
      </c>
      <c r="G1084" s="481" t="s">
        <v>44</v>
      </c>
      <c r="H1084" s="481" t="s">
        <v>44</v>
      </c>
      <c r="I1084" s="481" t="s">
        <v>44</v>
      </c>
      <c r="J1084" s="481" t="s">
        <v>44</v>
      </c>
      <c r="K1084" s="481">
        <f t="shared" si="142"/>
        <v>42046</v>
      </c>
      <c r="L1084" s="481">
        <f t="shared" si="149"/>
        <v>42054</v>
      </c>
      <c r="M1084" s="481">
        <f t="shared" si="149"/>
        <v>42054</v>
      </c>
      <c r="N1084" s="481">
        <f t="shared" si="144"/>
        <v>42054</v>
      </c>
      <c r="O1084" s="481">
        <f t="shared" si="145"/>
        <v>42055</v>
      </c>
      <c r="P1084" s="481">
        <f t="shared" si="146"/>
        <v>42058</v>
      </c>
      <c r="Q1084" s="481" t="s">
        <v>44</v>
      </c>
      <c r="R1084" s="481" t="s">
        <v>44</v>
      </c>
      <c r="S1084" s="481" t="s">
        <v>44</v>
      </c>
      <c r="T1084" s="481" t="s">
        <v>44</v>
      </c>
      <c r="U1084" s="481">
        <f t="shared" si="150"/>
        <v>42058</v>
      </c>
      <c r="V1084" s="481">
        <f t="shared" si="150"/>
        <v>42062</v>
      </c>
      <c r="W1084" s="481">
        <f t="shared" si="148"/>
        <v>42066</v>
      </c>
      <c r="X1084" s="481">
        <v>42069</v>
      </c>
      <c r="Y1084" s="481"/>
      <c r="Z1084" s="485"/>
      <c r="AA1084" s="509"/>
      <c r="AB1084" s="898"/>
    </row>
    <row r="1085" spans="1:28" ht="25.5" x14ac:dyDescent="0.25">
      <c r="A1085" s="488"/>
      <c r="B1085" s="831" t="s">
        <v>852</v>
      </c>
      <c r="C1085" s="470" t="str">
        <f t="shared" si="141"/>
        <v xml:space="preserve">2C </v>
      </c>
      <c r="D1085" s="480" t="s">
        <v>783</v>
      </c>
      <c r="E1085" s="493"/>
      <c r="F1085" s="471" t="s">
        <v>784</v>
      </c>
      <c r="G1085" s="481" t="s">
        <v>44</v>
      </c>
      <c r="H1085" s="481" t="s">
        <v>44</v>
      </c>
      <c r="I1085" s="481" t="s">
        <v>44</v>
      </c>
      <c r="J1085" s="481" t="s">
        <v>44</v>
      </c>
      <c r="K1085" s="481">
        <f t="shared" si="142"/>
        <v>42046</v>
      </c>
      <c r="L1085" s="481">
        <f t="shared" si="149"/>
        <v>42054</v>
      </c>
      <c r="M1085" s="481">
        <f t="shared" si="149"/>
        <v>42054</v>
      </c>
      <c r="N1085" s="481">
        <f t="shared" si="144"/>
        <v>42054</v>
      </c>
      <c r="O1085" s="481">
        <f t="shared" si="145"/>
        <v>42055</v>
      </c>
      <c r="P1085" s="481">
        <f t="shared" si="146"/>
        <v>42058</v>
      </c>
      <c r="Q1085" s="481" t="s">
        <v>44</v>
      </c>
      <c r="R1085" s="481" t="s">
        <v>44</v>
      </c>
      <c r="S1085" s="481" t="s">
        <v>44</v>
      </c>
      <c r="T1085" s="481" t="s">
        <v>44</v>
      </c>
      <c r="U1085" s="481">
        <f t="shared" si="150"/>
        <v>42058</v>
      </c>
      <c r="V1085" s="481">
        <f t="shared" si="150"/>
        <v>42062</v>
      </c>
      <c r="W1085" s="481">
        <f t="shared" si="148"/>
        <v>42066</v>
      </c>
      <c r="X1085" s="481">
        <v>42069</v>
      </c>
      <c r="Y1085" s="481"/>
      <c r="Z1085" s="485"/>
      <c r="AA1085" s="509"/>
      <c r="AB1085" s="898"/>
    </row>
    <row r="1086" spans="1:28" ht="25.5" x14ac:dyDescent="0.25">
      <c r="A1086" s="488"/>
      <c r="B1086" s="831" t="s">
        <v>853</v>
      </c>
      <c r="C1086" s="470" t="str">
        <f t="shared" si="141"/>
        <v xml:space="preserve">2C </v>
      </c>
      <c r="D1086" s="480" t="s">
        <v>783</v>
      </c>
      <c r="E1086" s="493"/>
      <c r="F1086" s="471" t="s">
        <v>784</v>
      </c>
      <c r="G1086" s="481" t="s">
        <v>44</v>
      </c>
      <c r="H1086" s="481" t="s">
        <v>44</v>
      </c>
      <c r="I1086" s="481" t="s">
        <v>44</v>
      </c>
      <c r="J1086" s="481" t="s">
        <v>44</v>
      </c>
      <c r="K1086" s="481">
        <f t="shared" si="142"/>
        <v>42046</v>
      </c>
      <c r="L1086" s="481">
        <f t="shared" si="149"/>
        <v>42054</v>
      </c>
      <c r="M1086" s="481">
        <f t="shared" si="149"/>
        <v>42054</v>
      </c>
      <c r="N1086" s="481">
        <f t="shared" si="144"/>
        <v>42054</v>
      </c>
      <c r="O1086" s="481">
        <f t="shared" si="145"/>
        <v>42055</v>
      </c>
      <c r="P1086" s="481">
        <f t="shared" si="146"/>
        <v>42058</v>
      </c>
      <c r="Q1086" s="481" t="s">
        <v>44</v>
      </c>
      <c r="R1086" s="481" t="s">
        <v>44</v>
      </c>
      <c r="S1086" s="481" t="s">
        <v>44</v>
      </c>
      <c r="T1086" s="481" t="s">
        <v>44</v>
      </c>
      <c r="U1086" s="481">
        <f t="shared" si="150"/>
        <v>42058</v>
      </c>
      <c r="V1086" s="481">
        <f t="shared" si="150"/>
        <v>42062</v>
      </c>
      <c r="W1086" s="481">
        <f t="shared" si="148"/>
        <v>42066</v>
      </c>
      <c r="X1086" s="481">
        <v>42069</v>
      </c>
      <c r="Y1086" s="481"/>
      <c r="Z1086" s="485"/>
      <c r="AA1086" s="509"/>
      <c r="AB1086" s="898"/>
    </row>
    <row r="1087" spans="1:28" ht="25.5" x14ac:dyDescent="0.25">
      <c r="A1087" s="488"/>
      <c r="B1087" s="831" t="s">
        <v>854</v>
      </c>
      <c r="C1087" s="470" t="str">
        <f>IF(AB1087&gt;=450000,"LPN",IF(AND(AB1087&gt;180000,AB1087&lt;450000),"LP",IF(AND(AB1087&gt;=53000,AB1087&lt;=180000),"3C","2C ")))</f>
        <v xml:space="preserve">2C </v>
      </c>
      <c r="D1087" s="480" t="s">
        <v>783</v>
      </c>
      <c r="E1087" s="493"/>
      <c r="F1087" s="471" t="s">
        <v>787</v>
      </c>
      <c r="G1087" s="481" t="s">
        <v>44</v>
      </c>
      <c r="H1087" s="481" t="s">
        <v>44</v>
      </c>
      <c r="I1087" s="481" t="s">
        <v>44</v>
      </c>
      <c r="J1087" s="481" t="s">
        <v>44</v>
      </c>
      <c r="K1087" s="481">
        <f>SUM(L1087-8)</f>
        <v>42228</v>
      </c>
      <c r="L1087" s="481">
        <f>SUM(M1087*1)</f>
        <v>42236</v>
      </c>
      <c r="M1087" s="481">
        <f>SUM(N1087*1)</f>
        <v>42236</v>
      </c>
      <c r="N1087" s="481">
        <f>SUM(O1087-1)</f>
        <v>42236</v>
      </c>
      <c r="O1087" s="481">
        <f>SUM(U1087-3)</f>
        <v>42237</v>
      </c>
      <c r="P1087" s="481">
        <f>SUM(U1087*1)</f>
        <v>42240</v>
      </c>
      <c r="Q1087" s="481" t="s">
        <v>44</v>
      </c>
      <c r="R1087" s="481" t="s">
        <v>44</v>
      </c>
      <c r="S1087" s="481" t="s">
        <v>44</v>
      </c>
      <c r="T1087" s="481" t="s">
        <v>44</v>
      </c>
      <c r="U1087" s="481">
        <f>SUM(V1087-4)</f>
        <v>42240</v>
      </c>
      <c r="V1087" s="481">
        <f>SUM(W1087-4)</f>
        <v>42244</v>
      </c>
      <c r="W1087" s="481">
        <f>SUM(X1087-3)</f>
        <v>42248</v>
      </c>
      <c r="X1087" s="481">
        <v>42251</v>
      </c>
      <c r="Y1087" s="481"/>
      <c r="Z1087" s="485"/>
      <c r="AA1087" s="509"/>
      <c r="AB1087" s="898"/>
    </row>
    <row r="1088" spans="1:28" ht="25.5" x14ac:dyDescent="0.25">
      <c r="A1088" s="488"/>
      <c r="B1088" s="831" t="s">
        <v>855</v>
      </c>
      <c r="C1088" s="470" t="str">
        <f t="shared" si="141"/>
        <v xml:space="preserve">2C </v>
      </c>
      <c r="D1088" s="480" t="s">
        <v>783</v>
      </c>
      <c r="E1088" s="493"/>
      <c r="F1088" s="471" t="s">
        <v>787</v>
      </c>
      <c r="G1088" s="481" t="s">
        <v>44</v>
      </c>
      <c r="H1088" s="481" t="s">
        <v>44</v>
      </c>
      <c r="I1088" s="481" t="s">
        <v>44</v>
      </c>
      <c r="J1088" s="481" t="s">
        <v>44</v>
      </c>
      <c r="K1088" s="481">
        <f t="shared" si="142"/>
        <v>42228</v>
      </c>
      <c r="L1088" s="481">
        <f t="shared" si="149"/>
        <v>42236</v>
      </c>
      <c r="M1088" s="481">
        <f t="shared" si="149"/>
        <v>42236</v>
      </c>
      <c r="N1088" s="481">
        <f t="shared" si="144"/>
        <v>42236</v>
      </c>
      <c r="O1088" s="481">
        <f t="shared" si="145"/>
        <v>42237</v>
      </c>
      <c r="P1088" s="481">
        <f t="shared" si="146"/>
        <v>42240</v>
      </c>
      <c r="Q1088" s="481" t="s">
        <v>44</v>
      </c>
      <c r="R1088" s="481" t="s">
        <v>44</v>
      </c>
      <c r="S1088" s="481" t="s">
        <v>44</v>
      </c>
      <c r="T1088" s="481" t="s">
        <v>44</v>
      </c>
      <c r="U1088" s="481">
        <f t="shared" si="150"/>
        <v>42240</v>
      </c>
      <c r="V1088" s="481">
        <f t="shared" si="150"/>
        <v>42244</v>
      </c>
      <c r="W1088" s="481">
        <f t="shared" si="148"/>
        <v>42248</v>
      </c>
      <c r="X1088" s="481">
        <v>42251</v>
      </c>
      <c r="Y1088" s="481"/>
      <c r="Z1088" s="485"/>
      <c r="AA1088" s="512"/>
      <c r="AB1088" s="898"/>
    </row>
    <row r="1089" spans="1:28" ht="25.5" x14ac:dyDescent="0.25">
      <c r="A1089" s="488"/>
      <c r="B1089" s="831" t="s">
        <v>856</v>
      </c>
      <c r="C1089" s="470" t="str">
        <f t="shared" si="141"/>
        <v xml:space="preserve">2C </v>
      </c>
      <c r="D1089" s="480" t="s">
        <v>783</v>
      </c>
      <c r="E1089" s="493"/>
      <c r="F1089" s="471" t="s">
        <v>787</v>
      </c>
      <c r="G1089" s="481" t="s">
        <v>44</v>
      </c>
      <c r="H1089" s="481" t="s">
        <v>44</v>
      </c>
      <c r="I1089" s="481" t="s">
        <v>44</v>
      </c>
      <c r="J1089" s="481" t="s">
        <v>44</v>
      </c>
      <c r="K1089" s="481">
        <f t="shared" si="142"/>
        <v>41863</v>
      </c>
      <c r="L1089" s="481">
        <f t="shared" si="149"/>
        <v>41871</v>
      </c>
      <c r="M1089" s="481">
        <f t="shared" si="149"/>
        <v>41871</v>
      </c>
      <c r="N1089" s="481">
        <f t="shared" si="144"/>
        <v>41871</v>
      </c>
      <c r="O1089" s="481">
        <f t="shared" si="145"/>
        <v>41872</v>
      </c>
      <c r="P1089" s="481">
        <f t="shared" si="146"/>
        <v>41875</v>
      </c>
      <c r="Q1089" s="481" t="s">
        <v>44</v>
      </c>
      <c r="R1089" s="481" t="s">
        <v>44</v>
      </c>
      <c r="S1089" s="481" t="s">
        <v>44</v>
      </c>
      <c r="T1089" s="481" t="s">
        <v>44</v>
      </c>
      <c r="U1089" s="481">
        <f t="shared" si="150"/>
        <v>41875</v>
      </c>
      <c r="V1089" s="481">
        <f t="shared" si="150"/>
        <v>41879</v>
      </c>
      <c r="W1089" s="481">
        <f t="shared" si="148"/>
        <v>41883</v>
      </c>
      <c r="X1089" s="481">
        <v>41886</v>
      </c>
      <c r="Y1089" s="481"/>
      <c r="Z1089" s="485"/>
      <c r="AA1089" s="512"/>
      <c r="AB1089" s="898"/>
    </row>
    <row r="1090" spans="1:28" ht="25.5" x14ac:dyDescent="0.25">
      <c r="A1090" s="488"/>
      <c r="B1090" s="831" t="s">
        <v>857</v>
      </c>
      <c r="C1090" s="470" t="str">
        <f>IF(AB1090&gt;=450000,"LPN",IF(AND(AB1090&gt;180000,AB1090&lt;450000),"LP",IF(AND(AB1090&gt;=53000,AB1090&lt;=180000),"3C","2C ")))</f>
        <v xml:space="preserve">2C </v>
      </c>
      <c r="D1090" s="480" t="s">
        <v>783</v>
      </c>
      <c r="E1090" s="493"/>
      <c r="F1090" s="471" t="s">
        <v>786</v>
      </c>
      <c r="G1090" s="481" t="s">
        <v>44</v>
      </c>
      <c r="H1090" s="481" t="s">
        <v>44</v>
      </c>
      <c r="I1090" s="481" t="s">
        <v>44</v>
      </c>
      <c r="J1090" s="481" t="s">
        <v>44</v>
      </c>
      <c r="K1090" s="481">
        <f>SUM(L1090-8)</f>
        <v>42137</v>
      </c>
      <c r="L1090" s="481">
        <f t="shared" si="149"/>
        <v>42145</v>
      </c>
      <c r="M1090" s="481">
        <f t="shared" si="149"/>
        <v>42145</v>
      </c>
      <c r="N1090" s="481">
        <f>SUM(O1090-1)</f>
        <v>42145</v>
      </c>
      <c r="O1090" s="481">
        <f>SUM(U1090-3)</f>
        <v>42146</v>
      </c>
      <c r="P1090" s="481">
        <f>SUM(U1090*1)</f>
        <v>42149</v>
      </c>
      <c r="Q1090" s="481" t="s">
        <v>44</v>
      </c>
      <c r="R1090" s="481" t="s">
        <v>44</v>
      </c>
      <c r="S1090" s="481" t="s">
        <v>44</v>
      </c>
      <c r="T1090" s="481" t="s">
        <v>44</v>
      </c>
      <c r="U1090" s="481">
        <f t="shared" si="150"/>
        <v>42149</v>
      </c>
      <c r="V1090" s="481">
        <f t="shared" si="150"/>
        <v>42153</v>
      </c>
      <c r="W1090" s="481">
        <f>SUM(X1090-3)</f>
        <v>42157</v>
      </c>
      <c r="X1090" s="481">
        <v>42160</v>
      </c>
      <c r="Y1090" s="481"/>
      <c r="Z1090" s="485"/>
      <c r="AA1090" s="512"/>
      <c r="AB1090" s="898"/>
    </row>
    <row r="1091" spans="1:28" ht="25.5" x14ac:dyDescent="0.25">
      <c r="A1091" s="488"/>
      <c r="B1091" s="831" t="s">
        <v>858</v>
      </c>
      <c r="C1091" s="470" t="str">
        <f>IF(AB1091&gt;=450000,"LPN",IF(AND(AB1091&gt;180000,AB1091&lt;450000),"LP",IF(AND(AB1091&gt;=53000,AB1091&lt;=180000),"3C","2C ")))</f>
        <v xml:space="preserve">2C </v>
      </c>
      <c r="D1091" s="480" t="s">
        <v>804</v>
      </c>
      <c r="E1091" s="493"/>
      <c r="F1091" s="471" t="s">
        <v>786</v>
      </c>
      <c r="G1091" s="481" t="s">
        <v>44</v>
      </c>
      <c r="H1091" s="481" t="s">
        <v>44</v>
      </c>
      <c r="I1091" s="481" t="s">
        <v>44</v>
      </c>
      <c r="J1091" s="481" t="s">
        <v>44</v>
      </c>
      <c r="K1091" s="481">
        <f>SUM(L1091-8)</f>
        <v>42137</v>
      </c>
      <c r="L1091" s="481">
        <f>SUM(M1091*1)</f>
        <v>42145</v>
      </c>
      <c r="M1091" s="481">
        <f>SUM(N1091*1)</f>
        <v>42145</v>
      </c>
      <c r="N1091" s="481">
        <f>SUM(O1091-1)</f>
        <v>42145</v>
      </c>
      <c r="O1091" s="481">
        <f>SUM(U1091-3)</f>
        <v>42146</v>
      </c>
      <c r="P1091" s="481">
        <f>SUM(U1091*1)</f>
        <v>42149</v>
      </c>
      <c r="Q1091" s="481" t="s">
        <v>44</v>
      </c>
      <c r="R1091" s="481" t="s">
        <v>44</v>
      </c>
      <c r="S1091" s="481" t="s">
        <v>44</v>
      </c>
      <c r="T1091" s="481" t="s">
        <v>44</v>
      </c>
      <c r="U1091" s="481">
        <f>SUM(V1091-4)</f>
        <v>42149</v>
      </c>
      <c r="V1091" s="481">
        <f>SUM(W1091-4)</f>
        <v>42153</v>
      </c>
      <c r="W1091" s="481">
        <f>SUM(X1091-3)</f>
        <v>42157</v>
      </c>
      <c r="X1091" s="481">
        <v>42160</v>
      </c>
      <c r="Y1091" s="481"/>
      <c r="Z1091" s="485"/>
      <c r="AA1091" s="512"/>
      <c r="AB1091" s="898"/>
    </row>
    <row r="1092" spans="1:28" ht="25.5" x14ac:dyDescent="0.25">
      <c r="A1092" s="488"/>
      <c r="B1092" s="831" t="s">
        <v>859</v>
      </c>
      <c r="C1092" s="470" t="str">
        <f t="shared" ref="C1092:C1099" si="151">IF(AB1092&gt;=450000,"LPN",IF(AND(AB1092&gt;180000,AB1092&lt;450000),"LP",IF(AND(AB1092&gt;=53000,AB1092&lt;=180000),"3C","2C ")))</f>
        <v xml:space="preserve">2C </v>
      </c>
      <c r="D1092" s="480" t="s">
        <v>783</v>
      </c>
      <c r="E1092" s="493"/>
      <c r="F1092" s="471" t="s">
        <v>784</v>
      </c>
      <c r="G1092" s="481" t="s">
        <v>44</v>
      </c>
      <c r="H1092" s="481" t="s">
        <v>44</v>
      </c>
      <c r="I1092" s="481" t="s">
        <v>44</v>
      </c>
      <c r="J1092" s="481" t="s">
        <v>44</v>
      </c>
      <c r="K1092" s="481">
        <f t="shared" ref="K1092:K1099" si="152">SUM(L1092-8)</f>
        <v>42046</v>
      </c>
      <c r="L1092" s="481">
        <f t="shared" si="149"/>
        <v>42054</v>
      </c>
      <c r="M1092" s="481">
        <f t="shared" si="149"/>
        <v>42054</v>
      </c>
      <c r="N1092" s="481">
        <f t="shared" ref="N1092:N1099" si="153">SUM(O1092-1)</f>
        <v>42054</v>
      </c>
      <c r="O1092" s="481">
        <f t="shared" ref="O1092:O1099" si="154">SUM(U1092-3)</f>
        <v>42055</v>
      </c>
      <c r="P1092" s="481">
        <f t="shared" ref="P1092:P1099" si="155">SUM(U1092*1)</f>
        <v>42058</v>
      </c>
      <c r="Q1092" s="481" t="s">
        <v>44</v>
      </c>
      <c r="R1092" s="481" t="s">
        <v>44</v>
      </c>
      <c r="S1092" s="481" t="s">
        <v>44</v>
      </c>
      <c r="T1092" s="481" t="s">
        <v>44</v>
      </c>
      <c r="U1092" s="481">
        <f t="shared" si="150"/>
        <v>42058</v>
      </c>
      <c r="V1092" s="481">
        <f t="shared" si="150"/>
        <v>42062</v>
      </c>
      <c r="W1092" s="481">
        <f t="shared" ref="W1092:W1099" si="156">SUM(X1092-3)</f>
        <v>42066</v>
      </c>
      <c r="X1092" s="481">
        <v>42069</v>
      </c>
      <c r="Y1092" s="485"/>
      <c r="Z1092" s="485"/>
      <c r="AA1092" s="513"/>
      <c r="AB1092" s="895"/>
    </row>
    <row r="1093" spans="1:28" ht="25.5" x14ac:dyDescent="0.25">
      <c r="A1093" s="488"/>
      <c r="B1093" s="831" t="s">
        <v>860</v>
      </c>
      <c r="C1093" s="470" t="str">
        <f>IF(AB1093&gt;=450000,"LPN",IF(AND(AB1093&gt;180000,AB1093&lt;450000),"LP",IF(AND(AB1093&gt;=53000,AB1093&lt;=180000),"3C","2C ")))</f>
        <v xml:space="preserve">2C </v>
      </c>
      <c r="D1093" s="480" t="s">
        <v>783</v>
      </c>
      <c r="E1093" s="493"/>
      <c r="F1093" s="471" t="s">
        <v>784</v>
      </c>
      <c r="G1093" s="481" t="s">
        <v>44</v>
      </c>
      <c r="H1093" s="481" t="s">
        <v>44</v>
      </c>
      <c r="I1093" s="481" t="s">
        <v>44</v>
      </c>
      <c r="J1093" s="481" t="s">
        <v>44</v>
      </c>
      <c r="K1093" s="481">
        <f>SUM(L1093-8)</f>
        <v>42046</v>
      </c>
      <c r="L1093" s="481">
        <f t="shared" si="149"/>
        <v>42054</v>
      </c>
      <c r="M1093" s="481">
        <f t="shared" si="149"/>
        <v>42054</v>
      </c>
      <c r="N1093" s="481">
        <f>SUM(O1093-1)</f>
        <v>42054</v>
      </c>
      <c r="O1093" s="481">
        <f>SUM(U1093-3)</f>
        <v>42055</v>
      </c>
      <c r="P1093" s="481">
        <f>SUM(U1093*1)</f>
        <v>42058</v>
      </c>
      <c r="Q1093" s="481" t="s">
        <v>44</v>
      </c>
      <c r="R1093" s="481" t="s">
        <v>44</v>
      </c>
      <c r="S1093" s="481" t="s">
        <v>44</v>
      </c>
      <c r="T1093" s="481" t="s">
        <v>44</v>
      </c>
      <c r="U1093" s="481">
        <f t="shared" si="150"/>
        <v>42058</v>
      </c>
      <c r="V1093" s="481">
        <f t="shared" si="150"/>
        <v>42062</v>
      </c>
      <c r="W1093" s="481">
        <f>SUM(X1093-3)</f>
        <v>42066</v>
      </c>
      <c r="X1093" s="481">
        <v>42069</v>
      </c>
      <c r="Y1093" s="485"/>
      <c r="Z1093" s="485"/>
      <c r="AA1093" s="513"/>
      <c r="AB1093" s="895"/>
    </row>
    <row r="1094" spans="1:28" ht="25.5" x14ac:dyDescent="0.25">
      <c r="A1094" s="488"/>
      <c r="B1094" s="831" t="s">
        <v>861</v>
      </c>
      <c r="C1094" s="470" t="str">
        <f>IF(AB1094&gt;=450000,"LPN",IF(AND(AB1094&gt;180000,AB1094&lt;450000),"LP",IF(AND(AB1094&gt;=53000,AB1094&lt;=180000),"3C","2C ")))</f>
        <v xml:space="preserve">2C </v>
      </c>
      <c r="D1094" s="480" t="s">
        <v>804</v>
      </c>
      <c r="E1094" s="493"/>
      <c r="F1094" s="471" t="s">
        <v>784</v>
      </c>
      <c r="G1094" s="481" t="s">
        <v>44</v>
      </c>
      <c r="H1094" s="481" t="s">
        <v>44</v>
      </c>
      <c r="I1094" s="481" t="s">
        <v>44</v>
      </c>
      <c r="J1094" s="481" t="s">
        <v>44</v>
      </c>
      <c r="K1094" s="481">
        <f>SUM(L1094-8)</f>
        <v>42046</v>
      </c>
      <c r="L1094" s="481">
        <f t="shared" si="149"/>
        <v>42054</v>
      </c>
      <c r="M1094" s="481">
        <f t="shared" si="149"/>
        <v>42054</v>
      </c>
      <c r="N1094" s="481">
        <f>SUM(O1094-1)</f>
        <v>42054</v>
      </c>
      <c r="O1094" s="481">
        <f>SUM(U1094-3)</f>
        <v>42055</v>
      </c>
      <c r="P1094" s="481">
        <f>SUM(U1094*1)</f>
        <v>42058</v>
      </c>
      <c r="Q1094" s="481" t="s">
        <v>44</v>
      </c>
      <c r="R1094" s="481" t="s">
        <v>44</v>
      </c>
      <c r="S1094" s="481" t="s">
        <v>44</v>
      </c>
      <c r="T1094" s="481" t="s">
        <v>44</v>
      </c>
      <c r="U1094" s="481">
        <f t="shared" si="150"/>
        <v>42058</v>
      </c>
      <c r="V1094" s="481">
        <f t="shared" si="150"/>
        <v>42062</v>
      </c>
      <c r="W1094" s="481">
        <f>SUM(X1094-3)</f>
        <v>42066</v>
      </c>
      <c r="X1094" s="481">
        <v>42069</v>
      </c>
      <c r="Y1094" s="485"/>
      <c r="Z1094" s="485"/>
      <c r="AA1094" s="513"/>
      <c r="AB1094" s="895"/>
    </row>
    <row r="1095" spans="1:28" ht="25.5" x14ac:dyDescent="0.25">
      <c r="A1095" s="488"/>
      <c r="B1095" s="831" t="s">
        <v>862</v>
      </c>
      <c r="C1095" s="470" t="str">
        <f>IF(AB1095&gt;=450000,"LPN",IF(AND(AB1095&gt;180000,AB1095&lt;450000),"LP",IF(AND(AB1095&gt;=53000,AB1095&lt;=180000),"3C","2C ")))</f>
        <v xml:space="preserve">2C </v>
      </c>
      <c r="D1095" s="480" t="s">
        <v>783</v>
      </c>
      <c r="E1095" s="493"/>
      <c r="F1095" s="471" t="s">
        <v>784</v>
      </c>
      <c r="G1095" s="481" t="s">
        <v>44</v>
      </c>
      <c r="H1095" s="481" t="s">
        <v>44</v>
      </c>
      <c r="I1095" s="481" t="s">
        <v>44</v>
      </c>
      <c r="J1095" s="481" t="s">
        <v>44</v>
      </c>
      <c r="K1095" s="481">
        <f>SUM(L1095-8)</f>
        <v>42046</v>
      </c>
      <c r="L1095" s="481">
        <f t="shared" si="149"/>
        <v>42054</v>
      </c>
      <c r="M1095" s="481">
        <f t="shared" si="149"/>
        <v>42054</v>
      </c>
      <c r="N1095" s="481">
        <f>SUM(O1095-1)</f>
        <v>42054</v>
      </c>
      <c r="O1095" s="481">
        <f>SUM(U1095-3)</f>
        <v>42055</v>
      </c>
      <c r="P1095" s="481">
        <f>SUM(U1095*1)</f>
        <v>42058</v>
      </c>
      <c r="Q1095" s="481" t="s">
        <v>44</v>
      </c>
      <c r="R1095" s="481" t="s">
        <v>44</v>
      </c>
      <c r="S1095" s="481" t="s">
        <v>44</v>
      </c>
      <c r="T1095" s="481" t="s">
        <v>44</v>
      </c>
      <c r="U1095" s="481">
        <f t="shared" si="150"/>
        <v>42058</v>
      </c>
      <c r="V1095" s="481">
        <f t="shared" si="150"/>
        <v>42062</v>
      </c>
      <c r="W1095" s="481">
        <f>SUM(X1095-3)</f>
        <v>42066</v>
      </c>
      <c r="X1095" s="481">
        <v>42069</v>
      </c>
      <c r="Y1095" s="485"/>
      <c r="Z1095" s="485"/>
      <c r="AA1095" s="513"/>
      <c r="AB1095" s="895"/>
    </row>
    <row r="1096" spans="1:28" ht="25.5" x14ac:dyDescent="0.25">
      <c r="A1096" s="488"/>
      <c r="B1096" s="831" t="s">
        <v>863</v>
      </c>
      <c r="C1096" s="470" t="str">
        <f t="shared" si="151"/>
        <v xml:space="preserve">2C </v>
      </c>
      <c r="D1096" s="480" t="s">
        <v>783</v>
      </c>
      <c r="E1096" s="493"/>
      <c r="F1096" s="471" t="s">
        <v>786</v>
      </c>
      <c r="G1096" s="481" t="s">
        <v>44</v>
      </c>
      <c r="H1096" s="481" t="s">
        <v>44</v>
      </c>
      <c r="I1096" s="481" t="s">
        <v>44</v>
      </c>
      <c r="J1096" s="481" t="s">
        <v>44</v>
      </c>
      <c r="K1096" s="481">
        <f t="shared" si="152"/>
        <v>42137</v>
      </c>
      <c r="L1096" s="481">
        <f t="shared" si="149"/>
        <v>42145</v>
      </c>
      <c r="M1096" s="481">
        <f t="shared" si="149"/>
        <v>42145</v>
      </c>
      <c r="N1096" s="481">
        <f t="shared" si="153"/>
        <v>42145</v>
      </c>
      <c r="O1096" s="481">
        <f t="shared" si="154"/>
        <v>42146</v>
      </c>
      <c r="P1096" s="481">
        <f t="shared" si="155"/>
        <v>42149</v>
      </c>
      <c r="Q1096" s="481" t="s">
        <v>44</v>
      </c>
      <c r="R1096" s="481" t="s">
        <v>44</v>
      </c>
      <c r="S1096" s="481" t="s">
        <v>44</v>
      </c>
      <c r="T1096" s="481" t="s">
        <v>44</v>
      </c>
      <c r="U1096" s="481">
        <f t="shared" si="150"/>
        <v>42149</v>
      </c>
      <c r="V1096" s="481">
        <f t="shared" si="150"/>
        <v>42153</v>
      </c>
      <c r="W1096" s="481">
        <f t="shared" si="156"/>
        <v>42157</v>
      </c>
      <c r="X1096" s="481">
        <v>42160</v>
      </c>
      <c r="Y1096" s="485"/>
      <c r="Z1096" s="485"/>
      <c r="AA1096" s="513"/>
      <c r="AB1096" s="895"/>
    </row>
    <row r="1097" spans="1:28" ht="25.5" x14ac:dyDescent="0.25">
      <c r="A1097" s="488"/>
      <c r="B1097" s="837" t="s">
        <v>864</v>
      </c>
      <c r="C1097" s="470" t="str">
        <f t="shared" si="151"/>
        <v xml:space="preserve">2C </v>
      </c>
      <c r="D1097" s="480" t="s">
        <v>783</v>
      </c>
      <c r="E1097" s="493"/>
      <c r="F1097" s="471" t="s">
        <v>784</v>
      </c>
      <c r="G1097" s="481" t="s">
        <v>44</v>
      </c>
      <c r="H1097" s="481" t="s">
        <v>44</v>
      </c>
      <c r="I1097" s="481" t="s">
        <v>44</v>
      </c>
      <c r="J1097" s="481" t="s">
        <v>44</v>
      </c>
      <c r="K1097" s="481">
        <f t="shared" si="152"/>
        <v>42046</v>
      </c>
      <c r="L1097" s="481">
        <f t="shared" si="149"/>
        <v>42054</v>
      </c>
      <c r="M1097" s="481">
        <f t="shared" si="149"/>
        <v>42054</v>
      </c>
      <c r="N1097" s="481">
        <f t="shared" si="153"/>
        <v>42054</v>
      </c>
      <c r="O1097" s="481">
        <f t="shared" si="154"/>
        <v>42055</v>
      </c>
      <c r="P1097" s="481">
        <f t="shared" si="155"/>
        <v>42058</v>
      </c>
      <c r="Q1097" s="481" t="s">
        <v>44</v>
      </c>
      <c r="R1097" s="481" t="s">
        <v>44</v>
      </c>
      <c r="S1097" s="481" t="s">
        <v>44</v>
      </c>
      <c r="T1097" s="481" t="s">
        <v>44</v>
      </c>
      <c r="U1097" s="481">
        <f t="shared" si="150"/>
        <v>42058</v>
      </c>
      <c r="V1097" s="481">
        <f t="shared" si="150"/>
        <v>42062</v>
      </c>
      <c r="W1097" s="481">
        <f t="shared" si="156"/>
        <v>42066</v>
      </c>
      <c r="X1097" s="481">
        <v>42069</v>
      </c>
      <c r="Y1097" s="485"/>
      <c r="Z1097" s="485"/>
      <c r="AA1097" s="513"/>
      <c r="AB1097" s="895"/>
    </row>
    <row r="1098" spans="1:28" ht="25.5" x14ac:dyDescent="0.25">
      <c r="A1098" s="488"/>
      <c r="B1098" s="837" t="s">
        <v>865</v>
      </c>
      <c r="C1098" s="470" t="str">
        <f t="shared" si="151"/>
        <v xml:space="preserve">2C </v>
      </c>
      <c r="D1098" s="480" t="s">
        <v>783</v>
      </c>
      <c r="E1098" s="493"/>
      <c r="F1098" s="471" t="s">
        <v>786</v>
      </c>
      <c r="G1098" s="481" t="s">
        <v>44</v>
      </c>
      <c r="H1098" s="481" t="s">
        <v>44</v>
      </c>
      <c r="I1098" s="481" t="s">
        <v>44</v>
      </c>
      <c r="J1098" s="481" t="s">
        <v>44</v>
      </c>
      <c r="K1098" s="481">
        <f t="shared" si="152"/>
        <v>42137</v>
      </c>
      <c r="L1098" s="481">
        <f t="shared" si="149"/>
        <v>42145</v>
      </c>
      <c r="M1098" s="481">
        <f t="shared" si="149"/>
        <v>42145</v>
      </c>
      <c r="N1098" s="481">
        <f t="shared" si="153"/>
        <v>42145</v>
      </c>
      <c r="O1098" s="481">
        <f t="shared" si="154"/>
        <v>42146</v>
      </c>
      <c r="P1098" s="481">
        <f t="shared" si="155"/>
        <v>42149</v>
      </c>
      <c r="Q1098" s="481" t="s">
        <v>44</v>
      </c>
      <c r="R1098" s="481" t="s">
        <v>44</v>
      </c>
      <c r="S1098" s="481" t="s">
        <v>44</v>
      </c>
      <c r="T1098" s="481" t="s">
        <v>44</v>
      </c>
      <c r="U1098" s="481">
        <f t="shared" si="150"/>
        <v>42149</v>
      </c>
      <c r="V1098" s="481">
        <f t="shared" si="150"/>
        <v>42153</v>
      </c>
      <c r="W1098" s="481">
        <f t="shared" si="156"/>
        <v>42157</v>
      </c>
      <c r="X1098" s="481">
        <v>42160</v>
      </c>
      <c r="Y1098" s="485"/>
      <c r="Z1098" s="485"/>
      <c r="AA1098" s="513"/>
      <c r="AB1098" s="895"/>
    </row>
    <row r="1099" spans="1:28" ht="25.5" x14ac:dyDescent="0.25">
      <c r="A1099" s="488"/>
      <c r="B1099" s="838" t="s">
        <v>866</v>
      </c>
      <c r="C1099" s="470" t="str">
        <f t="shared" si="151"/>
        <v xml:space="preserve">2C </v>
      </c>
      <c r="D1099" s="480" t="s">
        <v>783</v>
      </c>
      <c r="E1099" s="493"/>
      <c r="F1099" s="471" t="s">
        <v>786</v>
      </c>
      <c r="G1099" s="481" t="s">
        <v>44</v>
      </c>
      <c r="H1099" s="481" t="s">
        <v>44</v>
      </c>
      <c r="I1099" s="481" t="s">
        <v>44</v>
      </c>
      <c r="J1099" s="481" t="s">
        <v>44</v>
      </c>
      <c r="K1099" s="481">
        <f t="shared" si="152"/>
        <v>42137</v>
      </c>
      <c r="L1099" s="481">
        <f t="shared" ref="L1099:M1102" si="157">SUM(M1099*1)</f>
        <v>42145</v>
      </c>
      <c r="M1099" s="481">
        <f t="shared" si="157"/>
        <v>42145</v>
      </c>
      <c r="N1099" s="481">
        <f t="shared" si="153"/>
        <v>42145</v>
      </c>
      <c r="O1099" s="481">
        <f t="shared" si="154"/>
        <v>42146</v>
      </c>
      <c r="P1099" s="481">
        <f t="shared" si="155"/>
        <v>42149</v>
      </c>
      <c r="Q1099" s="481" t="s">
        <v>44</v>
      </c>
      <c r="R1099" s="481" t="s">
        <v>44</v>
      </c>
      <c r="S1099" s="481" t="s">
        <v>44</v>
      </c>
      <c r="T1099" s="481" t="s">
        <v>44</v>
      </c>
      <c r="U1099" s="481">
        <f t="shared" ref="U1099:V1102" si="158">SUM(V1099-4)</f>
        <v>42149</v>
      </c>
      <c r="V1099" s="481">
        <f t="shared" si="158"/>
        <v>42153</v>
      </c>
      <c r="W1099" s="481">
        <f t="shared" si="156"/>
        <v>42157</v>
      </c>
      <c r="X1099" s="481">
        <v>42160</v>
      </c>
      <c r="Y1099" s="485"/>
      <c r="Z1099" s="485"/>
      <c r="AA1099" s="513"/>
      <c r="AB1099" s="895"/>
    </row>
    <row r="1100" spans="1:28" ht="25.5" x14ac:dyDescent="0.25">
      <c r="A1100" s="488"/>
      <c r="B1100" s="838" t="s">
        <v>867</v>
      </c>
      <c r="C1100" s="470" t="str">
        <f>IF(AB1100&gt;=450000,"LPN",IF(AND(AB1100&gt;180000,AB1100&lt;450000),"LP",IF(AND(AB1100&gt;=53000,AB1100&lt;=180000),"3C","2C ")))</f>
        <v xml:space="preserve">2C </v>
      </c>
      <c r="D1100" s="480" t="s">
        <v>783</v>
      </c>
      <c r="E1100" s="493"/>
      <c r="F1100" s="471" t="s">
        <v>784</v>
      </c>
      <c r="G1100" s="481" t="s">
        <v>44</v>
      </c>
      <c r="H1100" s="481" t="s">
        <v>44</v>
      </c>
      <c r="I1100" s="481" t="s">
        <v>44</v>
      </c>
      <c r="J1100" s="481" t="s">
        <v>44</v>
      </c>
      <c r="K1100" s="481">
        <f>SUM(L1100-8)</f>
        <v>42046</v>
      </c>
      <c r="L1100" s="481">
        <f t="shared" si="157"/>
        <v>42054</v>
      </c>
      <c r="M1100" s="481">
        <f t="shared" si="157"/>
        <v>42054</v>
      </c>
      <c r="N1100" s="481">
        <f>SUM(O1100-1)</f>
        <v>42054</v>
      </c>
      <c r="O1100" s="481">
        <f>SUM(U1100-3)</f>
        <v>42055</v>
      </c>
      <c r="P1100" s="481">
        <f>SUM(U1100*1)</f>
        <v>42058</v>
      </c>
      <c r="Q1100" s="481" t="s">
        <v>44</v>
      </c>
      <c r="R1100" s="481" t="s">
        <v>44</v>
      </c>
      <c r="S1100" s="481" t="s">
        <v>44</v>
      </c>
      <c r="T1100" s="481" t="s">
        <v>44</v>
      </c>
      <c r="U1100" s="481">
        <f t="shared" si="158"/>
        <v>42058</v>
      </c>
      <c r="V1100" s="481">
        <f t="shared" si="158"/>
        <v>42062</v>
      </c>
      <c r="W1100" s="481">
        <f>SUM(X1100-3)</f>
        <v>42066</v>
      </c>
      <c r="X1100" s="481">
        <v>42069</v>
      </c>
      <c r="Y1100" s="485"/>
      <c r="Z1100" s="485"/>
      <c r="AA1100" s="514"/>
      <c r="AB1100" s="895"/>
    </row>
    <row r="1101" spans="1:28" ht="25.5" x14ac:dyDescent="0.25">
      <c r="A1101" s="488"/>
      <c r="B1101" s="838" t="s">
        <v>868</v>
      </c>
      <c r="C1101" s="470" t="str">
        <f>IF(AB1101&gt;=450000,"LPN",IF(AND(AB1101&gt;180000,AB1101&lt;450000),"LP",IF(AND(AB1101&gt;=53000,AB1101&lt;=180000),"3C","2C ")))</f>
        <v xml:space="preserve">2C </v>
      </c>
      <c r="D1101" s="480" t="s">
        <v>804</v>
      </c>
      <c r="E1101" s="493"/>
      <c r="F1101" s="471" t="s">
        <v>784</v>
      </c>
      <c r="G1101" s="481" t="s">
        <v>44</v>
      </c>
      <c r="H1101" s="481" t="s">
        <v>44</v>
      </c>
      <c r="I1101" s="481" t="s">
        <v>44</v>
      </c>
      <c r="J1101" s="481" t="s">
        <v>44</v>
      </c>
      <c r="K1101" s="481">
        <f>SUM(L1101-8)</f>
        <v>42046</v>
      </c>
      <c r="L1101" s="481">
        <f t="shared" si="157"/>
        <v>42054</v>
      </c>
      <c r="M1101" s="481">
        <f t="shared" si="157"/>
        <v>42054</v>
      </c>
      <c r="N1101" s="481">
        <f>SUM(O1101-1)</f>
        <v>42054</v>
      </c>
      <c r="O1101" s="481">
        <f>SUM(U1101-3)</f>
        <v>42055</v>
      </c>
      <c r="P1101" s="481">
        <f>SUM(U1101*1)</f>
        <v>42058</v>
      </c>
      <c r="Q1101" s="481" t="s">
        <v>44</v>
      </c>
      <c r="R1101" s="481" t="s">
        <v>44</v>
      </c>
      <c r="S1101" s="481" t="s">
        <v>44</v>
      </c>
      <c r="T1101" s="481" t="s">
        <v>44</v>
      </c>
      <c r="U1101" s="481">
        <f t="shared" si="158"/>
        <v>42058</v>
      </c>
      <c r="V1101" s="481">
        <f t="shared" si="158"/>
        <v>42062</v>
      </c>
      <c r="W1101" s="481">
        <f>SUM(X1101-3)</f>
        <v>42066</v>
      </c>
      <c r="X1101" s="481">
        <v>42069</v>
      </c>
      <c r="Y1101" s="485"/>
      <c r="Z1101" s="485"/>
      <c r="AA1101" s="514"/>
      <c r="AB1101" s="895"/>
    </row>
    <row r="1102" spans="1:28" ht="25.5" x14ac:dyDescent="0.25">
      <c r="A1102" s="488"/>
      <c r="B1102" s="831" t="s">
        <v>869</v>
      </c>
      <c r="C1102" s="470" t="str">
        <f>IF(AB1102&gt;=450000,"LPN",IF(AND(AB1102&gt;180000,AB1102&lt;450000),"LP",IF(AND(AB1102&gt;=53000,AB1102&lt;=180000),"3C","2C ")))</f>
        <v xml:space="preserve">2C </v>
      </c>
      <c r="D1102" s="480" t="s">
        <v>783</v>
      </c>
      <c r="E1102" s="493"/>
      <c r="F1102" s="471" t="s">
        <v>784</v>
      </c>
      <c r="G1102" s="481" t="s">
        <v>44</v>
      </c>
      <c r="H1102" s="481" t="s">
        <v>44</v>
      </c>
      <c r="I1102" s="481" t="s">
        <v>44</v>
      </c>
      <c r="J1102" s="481" t="s">
        <v>44</v>
      </c>
      <c r="K1102" s="481">
        <f>SUM(L1102-8)</f>
        <v>42046</v>
      </c>
      <c r="L1102" s="481">
        <f t="shared" si="157"/>
        <v>42054</v>
      </c>
      <c r="M1102" s="481">
        <f t="shared" si="157"/>
        <v>42054</v>
      </c>
      <c r="N1102" s="481">
        <f>SUM(O1102-1)</f>
        <v>42054</v>
      </c>
      <c r="O1102" s="481">
        <f>SUM(U1102-3)</f>
        <v>42055</v>
      </c>
      <c r="P1102" s="481">
        <f>SUM(U1102*1)</f>
        <v>42058</v>
      </c>
      <c r="Q1102" s="481" t="s">
        <v>44</v>
      </c>
      <c r="R1102" s="481" t="s">
        <v>44</v>
      </c>
      <c r="S1102" s="481" t="s">
        <v>44</v>
      </c>
      <c r="T1102" s="481" t="s">
        <v>44</v>
      </c>
      <c r="U1102" s="481">
        <f t="shared" si="158"/>
        <v>42058</v>
      </c>
      <c r="V1102" s="481">
        <f t="shared" si="158"/>
        <v>42062</v>
      </c>
      <c r="W1102" s="481">
        <f>SUM(X1102-3)</f>
        <v>42066</v>
      </c>
      <c r="X1102" s="481">
        <v>42069</v>
      </c>
      <c r="Y1102" s="485"/>
      <c r="Z1102" s="485"/>
      <c r="AA1102" s="514"/>
      <c r="AB1102" s="895"/>
    </row>
    <row r="1103" spans="1:28" ht="25.5" x14ac:dyDescent="0.25">
      <c r="A1103" s="488">
        <v>13</v>
      </c>
      <c r="B1103" s="830" t="s">
        <v>870</v>
      </c>
      <c r="C1103" s="470"/>
      <c r="D1103" s="480"/>
      <c r="E1103" s="471" t="s">
        <v>871</v>
      </c>
      <c r="F1103" s="493"/>
      <c r="G1103" s="481"/>
      <c r="H1103" s="481"/>
      <c r="I1103" s="481"/>
      <c r="J1103" s="481"/>
      <c r="K1103" s="481"/>
      <c r="L1103" s="481"/>
      <c r="M1103" s="481"/>
      <c r="N1103" s="481"/>
      <c r="O1103" s="481"/>
      <c r="P1103" s="481"/>
      <c r="Q1103" s="481"/>
      <c r="R1103" s="481"/>
      <c r="S1103" s="481"/>
      <c r="T1103" s="481"/>
      <c r="U1103" s="481"/>
      <c r="V1103" s="481"/>
      <c r="W1103" s="481"/>
      <c r="X1103" s="481"/>
      <c r="Y1103" s="485"/>
      <c r="Z1103" s="485"/>
      <c r="AA1103" s="515"/>
      <c r="AB1103" s="895">
        <v>9720</v>
      </c>
    </row>
    <row r="1104" spans="1:28" ht="25.5" x14ac:dyDescent="0.25">
      <c r="A1104" s="479"/>
      <c r="B1104" s="579" t="s">
        <v>872</v>
      </c>
      <c r="C1104" s="470" t="str">
        <f t="shared" ref="C1104:C1119" si="159">IF(AB1104&gt;=450000,"LPN",IF(AND(AB1104&gt;180000,AB1104&lt;450000),"LP",IF(AND(AB1104&gt;=53000,AB1104&lt;=180000),"3C","2C ")))</f>
        <v xml:space="preserve">2C </v>
      </c>
      <c r="D1104" s="480" t="s">
        <v>771</v>
      </c>
      <c r="E1104" s="493"/>
      <c r="F1104" s="471" t="s">
        <v>786</v>
      </c>
      <c r="G1104" s="481" t="s">
        <v>44</v>
      </c>
      <c r="H1104" s="481" t="s">
        <v>44</v>
      </c>
      <c r="I1104" s="481" t="s">
        <v>44</v>
      </c>
      <c r="J1104" s="481" t="s">
        <v>44</v>
      </c>
      <c r="K1104" s="481">
        <f t="shared" ref="K1104:K1119" si="160">SUM(L1104-8)</f>
        <v>42137</v>
      </c>
      <c r="L1104" s="481">
        <f t="shared" ref="L1104:M1106" si="161">SUM(M1104*1)</f>
        <v>42145</v>
      </c>
      <c r="M1104" s="481">
        <f t="shared" si="161"/>
        <v>42145</v>
      </c>
      <c r="N1104" s="481">
        <f t="shared" ref="N1104:N1119" si="162">SUM(O1104-1)</f>
        <v>42145</v>
      </c>
      <c r="O1104" s="481">
        <f t="shared" ref="O1104:O1119" si="163">SUM(U1104-3)</f>
        <v>42146</v>
      </c>
      <c r="P1104" s="481">
        <f t="shared" ref="P1104:P1119" si="164">SUM(U1104*1)</f>
        <v>42149</v>
      </c>
      <c r="Q1104" s="481" t="s">
        <v>44</v>
      </c>
      <c r="R1104" s="481" t="s">
        <v>44</v>
      </c>
      <c r="S1104" s="481" t="s">
        <v>44</v>
      </c>
      <c r="T1104" s="481" t="s">
        <v>44</v>
      </c>
      <c r="U1104" s="481">
        <f t="shared" ref="U1104:V1106" si="165">SUM(V1104-4)</f>
        <v>42149</v>
      </c>
      <c r="V1104" s="481">
        <f t="shared" si="165"/>
        <v>42153</v>
      </c>
      <c r="W1104" s="481">
        <f t="shared" ref="W1104:W1119" si="166">SUM(X1104-3)</f>
        <v>42157</v>
      </c>
      <c r="X1104" s="481">
        <v>42160</v>
      </c>
      <c r="Y1104" s="485"/>
      <c r="Z1104" s="485"/>
      <c r="AA1104" s="507"/>
      <c r="AB1104" s="895"/>
    </row>
    <row r="1105" spans="1:28" ht="25.5" x14ac:dyDescent="0.25">
      <c r="A1105" s="479"/>
      <c r="B1105" s="579" t="s">
        <v>873</v>
      </c>
      <c r="C1105" s="470" t="str">
        <f t="shared" si="159"/>
        <v xml:space="preserve">2C </v>
      </c>
      <c r="D1105" s="480" t="s">
        <v>874</v>
      </c>
      <c r="E1105" s="493"/>
      <c r="F1105" s="471" t="s">
        <v>786</v>
      </c>
      <c r="G1105" s="481" t="s">
        <v>44</v>
      </c>
      <c r="H1105" s="481" t="s">
        <v>44</v>
      </c>
      <c r="I1105" s="481" t="s">
        <v>44</v>
      </c>
      <c r="J1105" s="481" t="s">
        <v>44</v>
      </c>
      <c r="K1105" s="481">
        <f t="shared" si="160"/>
        <v>42137</v>
      </c>
      <c r="L1105" s="481">
        <f>SUM(M1105*1)</f>
        <v>42145</v>
      </c>
      <c r="M1105" s="481">
        <f>SUM(N1105*1)</f>
        <v>42145</v>
      </c>
      <c r="N1105" s="481">
        <f t="shared" si="162"/>
        <v>42145</v>
      </c>
      <c r="O1105" s="481">
        <f>SUM(U1105-3)</f>
        <v>42146</v>
      </c>
      <c r="P1105" s="481">
        <f>SUM(U1105*1)</f>
        <v>42149</v>
      </c>
      <c r="Q1105" s="481" t="s">
        <v>44</v>
      </c>
      <c r="R1105" s="481" t="s">
        <v>44</v>
      </c>
      <c r="S1105" s="481" t="s">
        <v>44</v>
      </c>
      <c r="T1105" s="481" t="s">
        <v>44</v>
      </c>
      <c r="U1105" s="481">
        <f>SUM(V1105-4)</f>
        <v>42149</v>
      </c>
      <c r="V1105" s="481">
        <f>SUM(W1105-4)</f>
        <v>42153</v>
      </c>
      <c r="W1105" s="481">
        <f t="shared" si="166"/>
        <v>42157</v>
      </c>
      <c r="X1105" s="481">
        <v>42160</v>
      </c>
      <c r="Y1105" s="485"/>
      <c r="Z1105" s="485"/>
      <c r="AA1105" s="507"/>
      <c r="AB1105" s="895"/>
    </row>
    <row r="1106" spans="1:28" ht="25.5" x14ac:dyDescent="0.25">
      <c r="A1106" s="479"/>
      <c r="B1106" s="661" t="s">
        <v>875</v>
      </c>
      <c r="C1106" s="470" t="str">
        <f t="shared" si="159"/>
        <v xml:space="preserve">2C </v>
      </c>
      <c r="D1106" s="480" t="s">
        <v>771</v>
      </c>
      <c r="E1106" s="493"/>
      <c r="F1106" s="471" t="s">
        <v>786</v>
      </c>
      <c r="G1106" s="481" t="s">
        <v>44</v>
      </c>
      <c r="H1106" s="481" t="s">
        <v>44</v>
      </c>
      <c r="I1106" s="481" t="s">
        <v>44</v>
      </c>
      <c r="J1106" s="481" t="s">
        <v>44</v>
      </c>
      <c r="K1106" s="481">
        <f t="shared" si="160"/>
        <v>42137</v>
      </c>
      <c r="L1106" s="481">
        <f t="shared" si="161"/>
        <v>42145</v>
      </c>
      <c r="M1106" s="481">
        <f t="shared" si="161"/>
        <v>42145</v>
      </c>
      <c r="N1106" s="481">
        <f t="shared" si="162"/>
        <v>42145</v>
      </c>
      <c r="O1106" s="481">
        <f t="shared" si="163"/>
        <v>42146</v>
      </c>
      <c r="P1106" s="481">
        <f t="shared" si="164"/>
        <v>42149</v>
      </c>
      <c r="Q1106" s="481" t="s">
        <v>44</v>
      </c>
      <c r="R1106" s="481" t="s">
        <v>44</v>
      </c>
      <c r="S1106" s="481" t="s">
        <v>44</v>
      </c>
      <c r="T1106" s="481" t="s">
        <v>44</v>
      </c>
      <c r="U1106" s="481">
        <f t="shared" si="165"/>
        <v>42149</v>
      </c>
      <c r="V1106" s="481">
        <f t="shared" si="165"/>
        <v>42153</v>
      </c>
      <c r="W1106" s="481">
        <f t="shared" si="166"/>
        <v>42157</v>
      </c>
      <c r="X1106" s="481">
        <v>42160</v>
      </c>
      <c r="Y1106" s="485"/>
      <c r="Z1106" s="485"/>
      <c r="AA1106" s="507"/>
      <c r="AB1106" s="895"/>
    </row>
    <row r="1107" spans="1:28" ht="25.5" x14ac:dyDescent="0.25">
      <c r="A1107" s="479"/>
      <c r="B1107" s="658" t="s">
        <v>876</v>
      </c>
      <c r="C1107" s="470" t="str">
        <f t="shared" si="159"/>
        <v xml:space="preserve">2C </v>
      </c>
      <c r="D1107" s="480" t="s">
        <v>874</v>
      </c>
      <c r="E1107" s="493"/>
      <c r="F1107" s="471" t="s">
        <v>786</v>
      </c>
      <c r="G1107" s="481" t="s">
        <v>44</v>
      </c>
      <c r="H1107" s="481" t="s">
        <v>44</v>
      </c>
      <c r="I1107" s="481" t="s">
        <v>44</v>
      </c>
      <c r="J1107" s="481" t="s">
        <v>44</v>
      </c>
      <c r="K1107" s="481">
        <f t="shared" si="160"/>
        <v>42137</v>
      </c>
      <c r="L1107" s="481">
        <f>SUM(M1107*1)</f>
        <v>42145</v>
      </c>
      <c r="M1107" s="481">
        <f>SUM(N1107*1)</f>
        <v>42145</v>
      </c>
      <c r="N1107" s="481">
        <f t="shared" si="162"/>
        <v>42145</v>
      </c>
      <c r="O1107" s="481">
        <f>SUM(U1107-3)</f>
        <v>42146</v>
      </c>
      <c r="P1107" s="481">
        <f>SUM(U1107*1)</f>
        <v>42149</v>
      </c>
      <c r="Q1107" s="481" t="s">
        <v>44</v>
      </c>
      <c r="R1107" s="481" t="s">
        <v>44</v>
      </c>
      <c r="S1107" s="481" t="s">
        <v>44</v>
      </c>
      <c r="T1107" s="481" t="s">
        <v>44</v>
      </c>
      <c r="U1107" s="481">
        <f>SUM(V1107-4)</f>
        <v>42149</v>
      </c>
      <c r="V1107" s="481">
        <f>SUM(W1107-4)</f>
        <v>42153</v>
      </c>
      <c r="W1107" s="481">
        <f t="shared" si="166"/>
        <v>42157</v>
      </c>
      <c r="X1107" s="481">
        <v>42160</v>
      </c>
      <c r="Y1107" s="485"/>
      <c r="Z1107" s="485"/>
      <c r="AA1107" s="507"/>
      <c r="AB1107" s="895"/>
    </row>
    <row r="1108" spans="1:28" ht="25.5" x14ac:dyDescent="0.25">
      <c r="A1108" s="479">
        <v>14</v>
      </c>
      <c r="B1108" s="660" t="s">
        <v>877</v>
      </c>
      <c r="C1108" s="470" t="str">
        <f t="shared" si="159"/>
        <v xml:space="preserve">2C </v>
      </c>
      <c r="D1108" s="480" t="s">
        <v>771</v>
      </c>
      <c r="E1108" s="471" t="s">
        <v>878</v>
      </c>
      <c r="F1108" s="471"/>
      <c r="G1108" s="481"/>
      <c r="H1108" s="481"/>
      <c r="I1108" s="481"/>
      <c r="J1108" s="481"/>
      <c r="K1108" s="481"/>
      <c r="L1108" s="481"/>
      <c r="M1108" s="481"/>
      <c r="N1108" s="481"/>
      <c r="O1108" s="481"/>
      <c r="P1108" s="481"/>
      <c r="Q1108" s="481"/>
      <c r="R1108" s="481"/>
      <c r="S1108" s="481"/>
      <c r="T1108" s="481"/>
      <c r="U1108" s="481"/>
      <c r="V1108" s="481"/>
      <c r="W1108" s="481"/>
      <c r="X1108" s="481"/>
      <c r="Y1108" s="485"/>
      <c r="Z1108" s="485"/>
      <c r="AA1108" s="507"/>
      <c r="AB1108" s="895">
        <v>2000</v>
      </c>
    </row>
    <row r="1109" spans="1:28" ht="25.5" x14ac:dyDescent="0.25">
      <c r="A1109" s="479"/>
      <c r="B1109" s="831" t="s">
        <v>879</v>
      </c>
      <c r="C1109" s="470" t="str">
        <f t="shared" si="159"/>
        <v xml:space="preserve">2C </v>
      </c>
      <c r="D1109" s="480" t="s">
        <v>783</v>
      </c>
      <c r="E1109" s="493"/>
      <c r="F1109" s="471" t="s">
        <v>786</v>
      </c>
      <c r="G1109" s="481" t="s">
        <v>44</v>
      </c>
      <c r="H1109" s="481" t="s">
        <v>44</v>
      </c>
      <c r="I1109" s="481" t="s">
        <v>44</v>
      </c>
      <c r="J1109" s="481" t="s">
        <v>44</v>
      </c>
      <c r="K1109" s="481">
        <f t="shared" si="160"/>
        <v>42137</v>
      </c>
      <c r="L1109" s="481">
        <f t="shared" ref="L1109:M1119" si="167">SUM(M1109*1)</f>
        <v>42145</v>
      </c>
      <c r="M1109" s="481">
        <f t="shared" si="167"/>
        <v>42145</v>
      </c>
      <c r="N1109" s="481">
        <f t="shared" si="162"/>
        <v>42145</v>
      </c>
      <c r="O1109" s="481">
        <f t="shared" si="163"/>
        <v>42146</v>
      </c>
      <c r="P1109" s="481">
        <f t="shared" si="164"/>
        <v>42149</v>
      </c>
      <c r="Q1109" s="481" t="s">
        <v>44</v>
      </c>
      <c r="R1109" s="481" t="s">
        <v>44</v>
      </c>
      <c r="S1109" s="481" t="s">
        <v>44</v>
      </c>
      <c r="T1109" s="481" t="s">
        <v>44</v>
      </c>
      <c r="U1109" s="481">
        <f t="shared" ref="U1109:V1119" si="168">SUM(V1109-4)</f>
        <v>42149</v>
      </c>
      <c r="V1109" s="481">
        <f t="shared" si="168"/>
        <v>42153</v>
      </c>
      <c r="W1109" s="481">
        <f t="shared" si="166"/>
        <v>42157</v>
      </c>
      <c r="X1109" s="481">
        <v>42160</v>
      </c>
      <c r="Y1109" s="485"/>
      <c r="Z1109" s="485"/>
      <c r="AA1109" s="507"/>
      <c r="AB1109" s="895"/>
    </row>
    <row r="1110" spans="1:28" ht="25.5" x14ac:dyDescent="0.25">
      <c r="A1110" s="479"/>
      <c r="B1110" s="831" t="s">
        <v>880</v>
      </c>
      <c r="C1110" s="470" t="str">
        <f t="shared" si="159"/>
        <v xml:space="preserve">2C </v>
      </c>
      <c r="D1110" s="480" t="s">
        <v>783</v>
      </c>
      <c r="E1110" s="493"/>
      <c r="F1110" s="471" t="s">
        <v>786</v>
      </c>
      <c r="G1110" s="481" t="s">
        <v>44</v>
      </c>
      <c r="H1110" s="481" t="s">
        <v>44</v>
      </c>
      <c r="I1110" s="481" t="s">
        <v>44</v>
      </c>
      <c r="J1110" s="481" t="s">
        <v>44</v>
      </c>
      <c r="K1110" s="481">
        <f t="shared" si="160"/>
        <v>42137</v>
      </c>
      <c r="L1110" s="481">
        <f t="shared" si="167"/>
        <v>42145</v>
      </c>
      <c r="M1110" s="481">
        <f t="shared" si="167"/>
        <v>42145</v>
      </c>
      <c r="N1110" s="481">
        <f t="shared" si="162"/>
        <v>42145</v>
      </c>
      <c r="O1110" s="481">
        <f t="shared" si="163"/>
        <v>42146</v>
      </c>
      <c r="P1110" s="481">
        <f t="shared" si="164"/>
        <v>42149</v>
      </c>
      <c r="Q1110" s="481" t="s">
        <v>44</v>
      </c>
      <c r="R1110" s="481" t="s">
        <v>44</v>
      </c>
      <c r="S1110" s="481" t="s">
        <v>44</v>
      </c>
      <c r="T1110" s="481" t="s">
        <v>44</v>
      </c>
      <c r="U1110" s="481">
        <f t="shared" si="168"/>
        <v>42149</v>
      </c>
      <c r="V1110" s="481">
        <f t="shared" si="168"/>
        <v>42153</v>
      </c>
      <c r="W1110" s="481">
        <f t="shared" si="166"/>
        <v>42157</v>
      </c>
      <c r="X1110" s="481">
        <v>42160</v>
      </c>
      <c r="Y1110" s="485"/>
      <c r="Z1110" s="502"/>
      <c r="AA1110" s="508"/>
      <c r="AB1110" s="895"/>
    </row>
    <row r="1111" spans="1:28" ht="25.5" x14ac:dyDescent="0.25">
      <c r="A1111" s="479"/>
      <c r="B1111" s="831" t="s">
        <v>881</v>
      </c>
      <c r="C1111" s="470" t="str">
        <f t="shared" si="159"/>
        <v xml:space="preserve">2C </v>
      </c>
      <c r="D1111" s="480" t="s">
        <v>783</v>
      </c>
      <c r="E1111" s="493"/>
      <c r="F1111" s="471" t="s">
        <v>786</v>
      </c>
      <c r="G1111" s="481" t="s">
        <v>44</v>
      </c>
      <c r="H1111" s="481" t="s">
        <v>44</v>
      </c>
      <c r="I1111" s="481" t="s">
        <v>44</v>
      </c>
      <c r="J1111" s="481" t="s">
        <v>44</v>
      </c>
      <c r="K1111" s="481">
        <f t="shared" si="160"/>
        <v>42137</v>
      </c>
      <c r="L1111" s="481">
        <f t="shared" si="167"/>
        <v>42145</v>
      </c>
      <c r="M1111" s="481">
        <f t="shared" si="167"/>
        <v>42145</v>
      </c>
      <c r="N1111" s="481">
        <f t="shared" si="162"/>
        <v>42145</v>
      </c>
      <c r="O1111" s="481">
        <f t="shared" si="163"/>
        <v>42146</v>
      </c>
      <c r="P1111" s="481">
        <f t="shared" si="164"/>
        <v>42149</v>
      </c>
      <c r="Q1111" s="481" t="s">
        <v>44</v>
      </c>
      <c r="R1111" s="481" t="s">
        <v>44</v>
      </c>
      <c r="S1111" s="481" t="s">
        <v>44</v>
      </c>
      <c r="T1111" s="481" t="s">
        <v>44</v>
      </c>
      <c r="U1111" s="481">
        <f t="shared" si="168"/>
        <v>42149</v>
      </c>
      <c r="V1111" s="481">
        <f t="shared" si="168"/>
        <v>42153</v>
      </c>
      <c r="W1111" s="481">
        <f t="shared" si="166"/>
        <v>42157</v>
      </c>
      <c r="X1111" s="481">
        <v>42160</v>
      </c>
      <c r="Y1111" s="485"/>
      <c r="Z1111" s="502"/>
      <c r="AA1111" s="508"/>
      <c r="AB1111" s="895"/>
    </row>
    <row r="1112" spans="1:28" ht="25.5" x14ac:dyDescent="0.25">
      <c r="A1112" s="479"/>
      <c r="B1112" s="831" t="s">
        <v>882</v>
      </c>
      <c r="C1112" s="470" t="str">
        <f t="shared" si="159"/>
        <v xml:space="preserve">2C </v>
      </c>
      <c r="D1112" s="480" t="s">
        <v>783</v>
      </c>
      <c r="E1112" s="493"/>
      <c r="F1112" s="471" t="s">
        <v>786</v>
      </c>
      <c r="G1112" s="481" t="s">
        <v>44</v>
      </c>
      <c r="H1112" s="481" t="s">
        <v>44</v>
      </c>
      <c r="I1112" s="481" t="s">
        <v>44</v>
      </c>
      <c r="J1112" s="481" t="s">
        <v>44</v>
      </c>
      <c r="K1112" s="481">
        <f t="shared" si="160"/>
        <v>42137</v>
      </c>
      <c r="L1112" s="481">
        <f t="shared" si="167"/>
        <v>42145</v>
      </c>
      <c r="M1112" s="481">
        <f t="shared" si="167"/>
        <v>42145</v>
      </c>
      <c r="N1112" s="481">
        <f t="shared" si="162"/>
        <v>42145</v>
      </c>
      <c r="O1112" s="481">
        <f t="shared" si="163"/>
        <v>42146</v>
      </c>
      <c r="P1112" s="481">
        <f t="shared" si="164"/>
        <v>42149</v>
      </c>
      <c r="Q1112" s="481" t="s">
        <v>44</v>
      </c>
      <c r="R1112" s="481" t="s">
        <v>44</v>
      </c>
      <c r="S1112" s="481" t="s">
        <v>44</v>
      </c>
      <c r="T1112" s="481" t="s">
        <v>44</v>
      </c>
      <c r="U1112" s="481">
        <f t="shared" si="168"/>
        <v>42149</v>
      </c>
      <c r="V1112" s="481">
        <f t="shared" si="168"/>
        <v>42153</v>
      </c>
      <c r="W1112" s="481">
        <f t="shared" si="166"/>
        <v>42157</v>
      </c>
      <c r="X1112" s="481">
        <v>42160</v>
      </c>
      <c r="Y1112" s="485"/>
      <c r="Z1112" s="502"/>
      <c r="AA1112" s="508"/>
      <c r="AB1112" s="895"/>
    </row>
    <row r="1113" spans="1:28" ht="25.5" x14ac:dyDescent="0.25">
      <c r="A1113" s="479"/>
      <c r="B1113" s="831" t="s">
        <v>883</v>
      </c>
      <c r="C1113" s="470" t="str">
        <f t="shared" si="159"/>
        <v xml:space="preserve">2C </v>
      </c>
      <c r="D1113" s="480" t="s">
        <v>783</v>
      </c>
      <c r="E1113" s="493"/>
      <c r="F1113" s="471" t="s">
        <v>786</v>
      </c>
      <c r="G1113" s="481" t="s">
        <v>44</v>
      </c>
      <c r="H1113" s="481" t="s">
        <v>44</v>
      </c>
      <c r="I1113" s="481" t="s">
        <v>44</v>
      </c>
      <c r="J1113" s="481" t="s">
        <v>44</v>
      </c>
      <c r="K1113" s="481">
        <f t="shared" si="160"/>
        <v>42137</v>
      </c>
      <c r="L1113" s="481">
        <f t="shared" si="167"/>
        <v>42145</v>
      </c>
      <c r="M1113" s="481">
        <f t="shared" si="167"/>
        <v>42145</v>
      </c>
      <c r="N1113" s="481">
        <f t="shared" si="162"/>
        <v>42145</v>
      </c>
      <c r="O1113" s="481">
        <f t="shared" si="163"/>
        <v>42146</v>
      </c>
      <c r="P1113" s="481">
        <f t="shared" si="164"/>
        <v>42149</v>
      </c>
      <c r="Q1113" s="481" t="s">
        <v>44</v>
      </c>
      <c r="R1113" s="481" t="s">
        <v>44</v>
      </c>
      <c r="S1113" s="481" t="s">
        <v>44</v>
      </c>
      <c r="T1113" s="481" t="s">
        <v>44</v>
      </c>
      <c r="U1113" s="481">
        <f t="shared" si="168"/>
        <v>42149</v>
      </c>
      <c r="V1113" s="481">
        <f t="shared" si="168"/>
        <v>42153</v>
      </c>
      <c r="W1113" s="481">
        <f t="shared" si="166"/>
        <v>42157</v>
      </c>
      <c r="X1113" s="481">
        <v>42160</v>
      </c>
      <c r="Y1113" s="485"/>
      <c r="Z1113" s="502"/>
      <c r="AA1113" s="508"/>
      <c r="AB1113" s="895"/>
    </row>
    <row r="1114" spans="1:28" ht="25.5" x14ac:dyDescent="0.25">
      <c r="A1114" s="488"/>
      <c r="B1114" s="831" t="s">
        <v>884</v>
      </c>
      <c r="C1114" s="470" t="str">
        <f t="shared" si="159"/>
        <v xml:space="preserve">2C </v>
      </c>
      <c r="D1114" s="480" t="s">
        <v>808</v>
      </c>
      <c r="E1114" s="493"/>
      <c r="F1114" s="471" t="s">
        <v>784</v>
      </c>
      <c r="G1114" s="481" t="s">
        <v>44</v>
      </c>
      <c r="H1114" s="481" t="s">
        <v>44</v>
      </c>
      <c r="I1114" s="481" t="s">
        <v>44</v>
      </c>
      <c r="J1114" s="481" t="s">
        <v>44</v>
      </c>
      <c r="K1114" s="481">
        <f t="shared" si="160"/>
        <v>42046</v>
      </c>
      <c r="L1114" s="481">
        <f t="shared" si="167"/>
        <v>42054</v>
      </c>
      <c r="M1114" s="481">
        <f t="shared" si="167"/>
        <v>42054</v>
      </c>
      <c r="N1114" s="481">
        <f t="shared" si="162"/>
        <v>42054</v>
      </c>
      <c r="O1114" s="481">
        <f t="shared" si="163"/>
        <v>42055</v>
      </c>
      <c r="P1114" s="481">
        <f t="shared" si="164"/>
        <v>42058</v>
      </c>
      <c r="Q1114" s="481" t="s">
        <v>44</v>
      </c>
      <c r="R1114" s="481" t="s">
        <v>44</v>
      </c>
      <c r="S1114" s="481" t="s">
        <v>44</v>
      </c>
      <c r="T1114" s="481" t="s">
        <v>44</v>
      </c>
      <c r="U1114" s="481">
        <f t="shared" si="168"/>
        <v>42058</v>
      </c>
      <c r="V1114" s="481">
        <f t="shared" si="168"/>
        <v>42062</v>
      </c>
      <c r="W1114" s="481">
        <f t="shared" si="166"/>
        <v>42066</v>
      </c>
      <c r="X1114" s="481">
        <v>42069</v>
      </c>
      <c r="Y1114" s="485"/>
      <c r="Z1114" s="502"/>
      <c r="AA1114" s="508"/>
      <c r="AB1114" s="895"/>
    </row>
    <row r="1115" spans="1:28" ht="25.5" x14ac:dyDescent="0.25">
      <c r="A1115" s="488"/>
      <c r="B1115" s="831" t="s">
        <v>885</v>
      </c>
      <c r="C1115" s="470" t="str">
        <f>IF(AB1115&gt;=450000,"LPN",IF(AND(AB1115&gt;180000,AB1115&lt;450000),"LP",IF(AND(AB1115&gt;=53000,AB1115&lt;=180000),"3C","2C ")))</f>
        <v xml:space="preserve">2C </v>
      </c>
      <c r="D1115" s="480" t="s">
        <v>886</v>
      </c>
      <c r="E1115" s="493"/>
      <c r="F1115" s="471" t="s">
        <v>786</v>
      </c>
      <c r="G1115" s="481" t="s">
        <v>44</v>
      </c>
      <c r="H1115" s="481" t="s">
        <v>44</v>
      </c>
      <c r="I1115" s="481" t="s">
        <v>44</v>
      </c>
      <c r="J1115" s="481" t="s">
        <v>44</v>
      </c>
      <c r="K1115" s="481">
        <f>SUM(L1115-8)</f>
        <v>42137</v>
      </c>
      <c r="L1115" s="481">
        <f t="shared" si="167"/>
        <v>42145</v>
      </c>
      <c r="M1115" s="481">
        <f t="shared" si="167"/>
        <v>42145</v>
      </c>
      <c r="N1115" s="481">
        <f>SUM(O1115-1)</f>
        <v>42145</v>
      </c>
      <c r="O1115" s="481">
        <f>SUM(U1115-3)</f>
        <v>42146</v>
      </c>
      <c r="P1115" s="481">
        <f>SUM(U1115*1)</f>
        <v>42149</v>
      </c>
      <c r="Q1115" s="481" t="s">
        <v>44</v>
      </c>
      <c r="R1115" s="481" t="s">
        <v>44</v>
      </c>
      <c r="S1115" s="481" t="s">
        <v>44</v>
      </c>
      <c r="T1115" s="481" t="s">
        <v>44</v>
      </c>
      <c r="U1115" s="481">
        <f t="shared" si="168"/>
        <v>42149</v>
      </c>
      <c r="V1115" s="481">
        <f t="shared" si="168"/>
        <v>42153</v>
      </c>
      <c r="W1115" s="481">
        <f>SUM(X1115-3)</f>
        <v>42157</v>
      </c>
      <c r="X1115" s="481">
        <v>42160</v>
      </c>
      <c r="Y1115" s="485"/>
      <c r="Z1115" s="502"/>
      <c r="AA1115" s="508"/>
      <c r="AB1115" s="895"/>
    </row>
    <row r="1116" spans="1:28" ht="25.5" x14ac:dyDescent="0.25">
      <c r="A1116" s="488"/>
      <c r="B1116" s="831" t="s">
        <v>887</v>
      </c>
      <c r="C1116" s="470" t="str">
        <f>IF(AB1116&gt;=450000,"LPN",IF(AND(AB1116&gt;180000,AB1116&lt;450000),"LP",IF(AND(AB1116&gt;=53000,AB1116&lt;=180000),"3C","2C ")))</f>
        <v xml:space="preserve">2C </v>
      </c>
      <c r="D1116" s="480" t="s">
        <v>886</v>
      </c>
      <c r="E1116" s="493"/>
      <c r="F1116" s="471" t="s">
        <v>888</v>
      </c>
      <c r="G1116" s="481" t="s">
        <v>44</v>
      </c>
      <c r="H1116" s="481" t="s">
        <v>44</v>
      </c>
      <c r="I1116" s="481" t="s">
        <v>44</v>
      </c>
      <c r="J1116" s="481" t="s">
        <v>44</v>
      </c>
      <c r="K1116" s="481">
        <f>SUM(L1116-8)</f>
        <v>42046</v>
      </c>
      <c r="L1116" s="481">
        <f t="shared" si="167"/>
        <v>42054</v>
      </c>
      <c r="M1116" s="481">
        <f t="shared" si="167"/>
        <v>42054</v>
      </c>
      <c r="N1116" s="481">
        <f>SUM(O1116-1)</f>
        <v>42054</v>
      </c>
      <c r="O1116" s="481">
        <f>SUM(U1116-3)</f>
        <v>42055</v>
      </c>
      <c r="P1116" s="481">
        <f>SUM(U1116*1)</f>
        <v>42058</v>
      </c>
      <c r="Q1116" s="481" t="s">
        <v>44</v>
      </c>
      <c r="R1116" s="481" t="s">
        <v>44</v>
      </c>
      <c r="S1116" s="481" t="s">
        <v>44</v>
      </c>
      <c r="T1116" s="481" t="s">
        <v>44</v>
      </c>
      <c r="U1116" s="481">
        <f t="shared" si="168"/>
        <v>42058</v>
      </c>
      <c r="V1116" s="481">
        <f t="shared" si="168"/>
        <v>42062</v>
      </c>
      <c r="W1116" s="481">
        <f>SUM(X1116-3)</f>
        <v>42066</v>
      </c>
      <c r="X1116" s="481">
        <v>42069</v>
      </c>
      <c r="Y1116" s="485"/>
      <c r="Z1116" s="502"/>
      <c r="AA1116" s="508"/>
      <c r="AB1116" s="895"/>
    </row>
    <row r="1117" spans="1:28" ht="25.5" x14ac:dyDescent="0.25">
      <c r="A1117" s="488"/>
      <c r="B1117" s="831" t="s">
        <v>887</v>
      </c>
      <c r="C1117" s="470" t="str">
        <f>IF(AB1117&gt;=450000,"LPN",IF(AND(AB1117&gt;180000,AB1117&lt;450000),"LP",IF(AND(AB1117&gt;=53000,AB1117&lt;=180000),"3C","2C ")))</f>
        <v xml:space="preserve">2C </v>
      </c>
      <c r="D1117" s="480" t="s">
        <v>889</v>
      </c>
      <c r="E1117" s="493"/>
      <c r="F1117" s="471" t="s">
        <v>786</v>
      </c>
      <c r="G1117" s="481" t="s">
        <v>44</v>
      </c>
      <c r="H1117" s="481" t="s">
        <v>44</v>
      </c>
      <c r="I1117" s="481" t="s">
        <v>44</v>
      </c>
      <c r="J1117" s="481" t="s">
        <v>44</v>
      </c>
      <c r="K1117" s="481">
        <f>SUM(L1117-8)</f>
        <v>42137</v>
      </c>
      <c r="L1117" s="481">
        <f t="shared" si="167"/>
        <v>42145</v>
      </c>
      <c r="M1117" s="481">
        <f t="shared" si="167"/>
        <v>42145</v>
      </c>
      <c r="N1117" s="481">
        <f>SUM(O1117-1)</f>
        <v>42145</v>
      </c>
      <c r="O1117" s="481">
        <f>SUM(U1117-3)</f>
        <v>42146</v>
      </c>
      <c r="P1117" s="481">
        <f>SUM(U1117*1)</f>
        <v>42149</v>
      </c>
      <c r="Q1117" s="481" t="s">
        <v>44</v>
      </c>
      <c r="R1117" s="481" t="s">
        <v>44</v>
      </c>
      <c r="S1117" s="481" t="s">
        <v>44</v>
      </c>
      <c r="T1117" s="481" t="s">
        <v>44</v>
      </c>
      <c r="U1117" s="481">
        <f t="shared" si="168"/>
        <v>42149</v>
      </c>
      <c r="V1117" s="481">
        <f t="shared" si="168"/>
        <v>42153</v>
      </c>
      <c r="W1117" s="481">
        <f>SUM(X1117-3)</f>
        <v>42157</v>
      </c>
      <c r="X1117" s="481">
        <v>42160</v>
      </c>
      <c r="Y1117" s="485"/>
      <c r="Z1117" s="502"/>
      <c r="AA1117" s="508"/>
      <c r="AB1117" s="895"/>
    </row>
    <row r="1118" spans="1:28" ht="25.5" x14ac:dyDescent="0.25">
      <c r="A1118" s="479"/>
      <c r="B1118" s="831" t="s">
        <v>890</v>
      </c>
      <c r="C1118" s="470" t="str">
        <f t="shared" si="159"/>
        <v xml:space="preserve">2C </v>
      </c>
      <c r="D1118" s="480" t="s">
        <v>783</v>
      </c>
      <c r="E1118" s="493"/>
      <c r="F1118" s="471" t="s">
        <v>784</v>
      </c>
      <c r="G1118" s="481" t="s">
        <v>44</v>
      </c>
      <c r="H1118" s="481" t="s">
        <v>44</v>
      </c>
      <c r="I1118" s="481" t="s">
        <v>44</v>
      </c>
      <c r="J1118" s="481" t="s">
        <v>44</v>
      </c>
      <c r="K1118" s="481">
        <f t="shared" si="160"/>
        <v>41681</v>
      </c>
      <c r="L1118" s="481">
        <f t="shared" si="167"/>
        <v>41689</v>
      </c>
      <c r="M1118" s="481">
        <f t="shared" si="167"/>
        <v>41689</v>
      </c>
      <c r="N1118" s="481">
        <f t="shared" si="162"/>
        <v>41689</v>
      </c>
      <c r="O1118" s="481">
        <f t="shared" si="163"/>
        <v>41690</v>
      </c>
      <c r="P1118" s="481">
        <f t="shared" si="164"/>
        <v>41693</v>
      </c>
      <c r="Q1118" s="481" t="s">
        <v>44</v>
      </c>
      <c r="R1118" s="481" t="s">
        <v>44</v>
      </c>
      <c r="S1118" s="481" t="s">
        <v>44</v>
      </c>
      <c r="T1118" s="481" t="s">
        <v>44</v>
      </c>
      <c r="U1118" s="481">
        <f t="shared" si="168"/>
        <v>41693</v>
      </c>
      <c r="V1118" s="481">
        <f t="shared" si="168"/>
        <v>41697</v>
      </c>
      <c r="W1118" s="481">
        <f t="shared" si="166"/>
        <v>41701</v>
      </c>
      <c r="X1118" s="481">
        <v>41704</v>
      </c>
      <c r="Y1118" s="485"/>
      <c r="Z1118" s="502"/>
      <c r="AA1118" s="508"/>
      <c r="AB1118" s="895"/>
    </row>
    <row r="1119" spans="1:28" ht="25.5" x14ac:dyDescent="0.25">
      <c r="A1119" s="479"/>
      <c r="B1119" s="831" t="s">
        <v>891</v>
      </c>
      <c r="C1119" s="470" t="str">
        <f t="shared" si="159"/>
        <v xml:space="preserve">2C </v>
      </c>
      <c r="D1119" s="480" t="s">
        <v>783</v>
      </c>
      <c r="E1119" s="493"/>
      <c r="F1119" s="471" t="s">
        <v>786</v>
      </c>
      <c r="G1119" s="481" t="s">
        <v>44</v>
      </c>
      <c r="H1119" s="481" t="s">
        <v>44</v>
      </c>
      <c r="I1119" s="481" t="s">
        <v>44</v>
      </c>
      <c r="J1119" s="481" t="s">
        <v>44</v>
      </c>
      <c r="K1119" s="481">
        <f t="shared" si="160"/>
        <v>41772</v>
      </c>
      <c r="L1119" s="481">
        <f t="shared" si="167"/>
        <v>41780</v>
      </c>
      <c r="M1119" s="481">
        <f t="shared" si="167"/>
        <v>41780</v>
      </c>
      <c r="N1119" s="481">
        <f t="shared" si="162"/>
        <v>41780</v>
      </c>
      <c r="O1119" s="481">
        <f t="shared" si="163"/>
        <v>41781</v>
      </c>
      <c r="P1119" s="481">
        <f t="shared" si="164"/>
        <v>41784</v>
      </c>
      <c r="Q1119" s="481" t="s">
        <v>44</v>
      </c>
      <c r="R1119" s="481" t="s">
        <v>44</v>
      </c>
      <c r="S1119" s="481" t="s">
        <v>44</v>
      </c>
      <c r="T1119" s="481" t="s">
        <v>44</v>
      </c>
      <c r="U1119" s="481">
        <f t="shared" si="168"/>
        <v>41784</v>
      </c>
      <c r="V1119" s="481">
        <f t="shared" si="168"/>
        <v>41788</v>
      </c>
      <c r="W1119" s="481">
        <f t="shared" si="166"/>
        <v>41792</v>
      </c>
      <c r="X1119" s="481">
        <v>41795</v>
      </c>
      <c r="Y1119" s="485"/>
      <c r="Z1119" s="502"/>
      <c r="AA1119" s="508"/>
      <c r="AB1119" s="895"/>
    </row>
    <row r="1120" spans="1:28" ht="25.5" x14ac:dyDescent="0.25">
      <c r="A1120" s="488">
        <v>15</v>
      </c>
      <c r="B1120" s="660" t="s">
        <v>892</v>
      </c>
      <c r="C1120" s="470"/>
      <c r="D1120" s="480"/>
      <c r="E1120" s="471" t="s">
        <v>893</v>
      </c>
      <c r="F1120" s="493"/>
      <c r="G1120" s="481"/>
      <c r="H1120" s="481"/>
      <c r="I1120" s="481"/>
      <c r="J1120" s="481"/>
      <c r="K1120" s="481"/>
      <c r="L1120" s="481"/>
      <c r="M1120" s="481"/>
      <c r="N1120" s="481"/>
      <c r="O1120" s="481"/>
      <c r="P1120" s="481"/>
      <c r="Q1120" s="481"/>
      <c r="R1120" s="481"/>
      <c r="S1120" s="481"/>
      <c r="T1120" s="481"/>
      <c r="U1120" s="481"/>
      <c r="V1120" s="481"/>
      <c r="W1120" s="481"/>
      <c r="X1120" s="499"/>
      <c r="Y1120" s="485"/>
      <c r="Z1120" s="485"/>
      <c r="AA1120" s="507"/>
      <c r="AB1120" s="895">
        <v>179717</v>
      </c>
    </row>
    <row r="1121" spans="1:28" ht="25.5" x14ac:dyDescent="0.25">
      <c r="A1121" s="488"/>
      <c r="B1121" s="832" t="s">
        <v>894</v>
      </c>
      <c r="C1121" s="470" t="s">
        <v>895</v>
      </c>
      <c r="D1121" s="480" t="s">
        <v>783</v>
      </c>
      <c r="E1121" s="493"/>
      <c r="F1121" s="471" t="s">
        <v>784</v>
      </c>
      <c r="G1121" s="481" t="s">
        <v>44</v>
      </c>
      <c r="H1121" s="481" t="s">
        <v>44</v>
      </c>
      <c r="I1121" s="481" t="s">
        <v>44</v>
      </c>
      <c r="J1121" s="481" t="s">
        <v>44</v>
      </c>
      <c r="K1121" s="481">
        <f t="shared" ref="K1121:K1132" si="169">SUM(L1121-8)</f>
        <v>42046</v>
      </c>
      <c r="L1121" s="481">
        <f>SUM(M1121*1)</f>
        <v>42054</v>
      </c>
      <c r="M1121" s="481">
        <f>SUM(N1121*1)</f>
        <v>42054</v>
      </c>
      <c r="N1121" s="481">
        <f t="shared" ref="N1121:N1132" si="170">SUM(O1121-1)</f>
        <v>42054</v>
      </c>
      <c r="O1121" s="481">
        <f>SUM(U1121-3)</f>
        <v>42055</v>
      </c>
      <c r="P1121" s="481">
        <f>SUM(U1121*1)</f>
        <v>42058</v>
      </c>
      <c r="Q1121" s="481" t="s">
        <v>44</v>
      </c>
      <c r="R1121" s="481" t="s">
        <v>44</v>
      </c>
      <c r="S1121" s="481" t="s">
        <v>44</v>
      </c>
      <c r="T1121" s="481" t="s">
        <v>44</v>
      </c>
      <c r="U1121" s="481">
        <f>SUM(V1121-4)</f>
        <v>42058</v>
      </c>
      <c r="V1121" s="481">
        <f>SUM(W1121-4)</f>
        <v>42062</v>
      </c>
      <c r="W1121" s="481">
        <f t="shared" ref="W1121:W1132" si="171">SUM(X1121-3)</f>
        <v>42066</v>
      </c>
      <c r="X1121" s="499">
        <v>42069</v>
      </c>
      <c r="Y1121" s="485"/>
      <c r="Z1121" s="485"/>
      <c r="AA1121" s="508"/>
      <c r="AB1121" s="895"/>
    </row>
    <row r="1122" spans="1:28" ht="25.5" x14ac:dyDescent="0.25">
      <c r="A1122" s="479"/>
      <c r="B1122" s="829" t="s">
        <v>896</v>
      </c>
      <c r="C1122" s="470" t="s">
        <v>895</v>
      </c>
      <c r="D1122" s="480" t="s">
        <v>783</v>
      </c>
      <c r="E1122" s="493"/>
      <c r="F1122" s="471" t="s">
        <v>784</v>
      </c>
      <c r="G1122" s="481" t="s">
        <v>44</v>
      </c>
      <c r="H1122" s="481" t="s">
        <v>44</v>
      </c>
      <c r="I1122" s="481" t="s">
        <v>44</v>
      </c>
      <c r="J1122" s="481" t="s">
        <v>44</v>
      </c>
      <c r="K1122" s="481">
        <f t="shared" si="169"/>
        <v>42046</v>
      </c>
      <c r="L1122" s="481">
        <f t="shared" ref="L1122:M1132" si="172">SUM(M1122*1)</f>
        <v>42054</v>
      </c>
      <c r="M1122" s="481">
        <f t="shared" si="172"/>
        <v>42054</v>
      </c>
      <c r="N1122" s="481">
        <f t="shared" si="170"/>
        <v>42054</v>
      </c>
      <c r="O1122" s="481">
        <f t="shared" ref="O1122:O1132" si="173">SUM(U1122-3)</f>
        <v>42055</v>
      </c>
      <c r="P1122" s="481">
        <f t="shared" ref="P1122:P1132" si="174">SUM(U1122*1)</f>
        <v>42058</v>
      </c>
      <c r="Q1122" s="481" t="s">
        <v>44</v>
      </c>
      <c r="R1122" s="481" t="s">
        <v>44</v>
      </c>
      <c r="S1122" s="481" t="s">
        <v>44</v>
      </c>
      <c r="T1122" s="481" t="s">
        <v>44</v>
      </c>
      <c r="U1122" s="481">
        <f t="shared" ref="U1122:V1132" si="175">SUM(V1122-4)</f>
        <v>42058</v>
      </c>
      <c r="V1122" s="481">
        <f t="shared" si="175"/>
        <v>42062</v>
      </c>
      <c r="W1122" s="481">
        <f t="shared" si="171"/>
        <v>42066</v>
      </c>
      <c r="X1122" s="499">
        <v>42069</v>
      </c>
      <c r="Y1122" s="485"/>
      <c r="Z1122" s="485"/>
      <c r="AA1122" s="508"/>
      <c r="AB1122" s="895"/>
    </row>
    <row r="1123" spans="1:28" ht="25.5" x14ac:dyDescent="0.25">
      <c r="A1123" s="479"/>
      <c r="B1123" s="829" t="s">
        <v>897</v>
      </c>
      <c r="C1123" s="470" t="s">
        <v>895</v>
      </c>
      <c r="D1123" s="480" t="s">
        <v>783</v>
      </c>
      <c r="E1123" s="493"/>
      <c r="F1123" s="471" t="s">
        <v>784</v>
      </c>
      <c r="G1123" s="481" t="s">
        <v>44</v>
      </c>
      <c r="H1123" s="481" t="s">
        <v>44</v>
      </c>
      <c r="I1123" s="481" t="s">
        <v>44</v>
      </c>
      <c r="J1123" s="481" t="s">
        <v>44</v>
      </c>
      <c r="K1123" s="481">
        <f t="shared" si="169"/>
        <v>42046</v>
      </c>
      <c r="L1123" s="481">
        <f t="shared" si="172"/>
        <v>42054</v>
      </c>
      <c r="M1123" s="481">
        <f t="shared" si="172"/>
        <v>42054</v>
      </c>
      <c r="N1123" s="481">
        <f t="shared" si="170"/>
        <v>42054</v>
      </c>
      <c r="O1123" s="481">
        <f t="shared" si="173"/>
        <v>42055</v>
      </c>
      <c r="P1123" s="481">
        <f t="shared" si="174"/>
        <v>42058</v>
      </c>
      <c r="Q1123" s="481" t="s">
        <v>44</v>
      </c>
      <c r="R1123" s="481" t="s">
        <v>44</v>
      </c>
      <c r="S1123" s="481" t="s">
        <v>44</v>
      </c>
      <c r="T1123" s="481" t="s">
        <v>44</v>
      </c>
      <c r="U1123" s="481">
        <f t="shared" si="175"/>
        <v>42058</v>
      </c>
      <c r="V1123" s="481">
        <f t="shared" si="175"/>
        <v>42062</v>
      </c>
      <c r="W1123" s="481">
        <f t="shared" si="171"/>
        <v>42066</v>
      </c>
      <c r="X1123" s="499">
        <v>42069</v>
      </c>
      <c r="Y1123" s="485"/>
      <c r="Z1123" s="485"/>
      <c r="AA1123" s="508"/>
      <c r="AB1123" s="895"/>
    </row>
    <row r="1124" spans="1:28" ht="25.5" x14ac:dyDescent="0.25">
      <c r="A1124" s="479"/>
      <c r="B1124" s="829" t="s">
        <v>898</v>
      </c>
      <c r="C1124" s="470" t="s">
        <v>895</v>
      </c>
      <c r="D1124" s="480" t="s">
        <v>783</v>
      </c>
      <c r="E1124" s="493"/>
      <c r="F1124" s="471" t="s">
        <v>784</v>
      </c>
      <c r="G1124" s="481" t="s">
        <v>44</v>
      </c>
      <c r="H1124" s="481" t="s">
        <v>44</v>
      </c>
      <c r="I1124" s="481" t="s">
        <v>44</v>
      </c>
      <c r="J1124" s="481" t="s">
        <v>44</v>
      </c>
      <c r="K1124" s="481">
        <f t="shared" si="169"/>
        <v>42046</v>
      </c>
      <c r="L1124" s="481">
        <f t="shared" si="172"/>
        <v>42054</v>
      </c>
      <c r="M1124" s="481">
        <f t="shared" si="172"/>
        <v>42054</v>
      </c>
      <c r="N1124" s="481">
        <f t="shared" si="170"/>
        <v>42054</v>
      </c>
      <c r="O1124" s="481">
        <f t="shared" si="173"/>
        <v>42055</v>
      </c>
      <c r="P1124" s="481">
        <f t="shared" si="174"/>
        <v>42058</v>
      </c>
      <c r="Q1124" s="481" t="s">
        <v>44</v>
      </c>
      <c r="R1124" s="481" t="s">
        <v>44</v>
      </c>
      <c r="S1124" s="481" t="s">
        <v>44</v>
      </c>
      <c r="T1124" s="481" t="s">
        <v>44</v>
      </c>
      <c r="U1124" s="481">
        <f t="shared" si="175"/>
        <v>42058</v>
      </c>
      <c r="V1124" s="481">
        <f t="shared" si="175"/>
        <v>42062</v>
      </c>
      <c r="W1124" s="481">
        <f t="shared" si="171"/>
        <v>42066</v>
      </c>
      <c r="X1124" s="499">
        <v>42069</v>
      </c>
      <c r="Y1124" s="485"/>
      <c r="Z1124" s="485"/>
      <c r="AA1124" s="508"/>
      <c r="AB1124" s="895"/>
    </row>
    <row r="1125" spans="1:28" ht="25.5" x14ac:dyDescent="0.25">
      <c r="A1125" s="479"/>
      <c r="B1125" s="829" t="s">
        <v>899</v>
      </c>
      <c r="C1125" s="470" t="s">
        <v>895</v>
      </c>
      <c r="D1125" s="480" t="s">
        <v>783</v>
      </c>
      <c r="E1125" s="493"/>
      <c r="F1125" s="471" t="s">
        <v>784</v>
      </c>
      <c r="G1125" s="481" t="s">
        <v>44</v>
      </c>
      <c r="H1125" s="481" t="s">
        <v>44</v>
      </c>
      <c r="I1125" s="481" t="s">
        <v>44</v>
      </c>
      <c r="J1125" s="481" t="s">
        <v>44</v>
      </c>
      <c r="K1125" s="481">
        <f t="shared" si="169"/>
        <v>42046</v>
      </c>
      <c r="L1125" s="481">
        <f t="shared" si="172"/>
        <v>42054</v>
      </c>
      <c r="M1125" s="481">
        <f t="shared" si="172"/>
        <v>42054</v>
      </c>
      <c r="N1125" s="481">
        <f t="shared" si="170"/>
        <v>42054</v>
      </c>
      <c r="O1125" s="481">
        <f t="shared" si="173"/>
        <v>42055</v>
      </c>
      <c r="P1125" s="481">
        <f t="shared" si="174"/>
        <v>42058</v>
      </c>
      <c r="Q1125" s="481" t="s">
        <v>44</v>
      </c>
      <c r="R1125" s="481" t="s">
        <v>44</v>
      </c>
      <c r="S1125" s="481" t="s">
        <v>44</v>
      </c>
      <c r="T1125" s="481" t="s">
        <v>44</v>
      </c>
      <c r="U1125" s="481">
        <f t="shared" si="175"/>
        <v>42058</v>
      </c>
      <c r="V1125" s="481">
        <f t="shared" si="175"/>
        <v>42062</v>
      </c>
      <c r="W1125" s="481">
        <f t="shared" si="171"/>
        <v>42066</v>
      </c>
      <c r="X1125" s="499">
        <v>42069</v>
      </c>
      <c r="Y1125" s="485"/>
      <c r="Z1125" s="485"/>
      <c r="AA1125" s="508"/>
      <c r="AB1125" s="895"/>
    </row>
    <row r="1126" spans="1:28" ht="25.5" x14ac:dyDescent="0.25">
      <c r="A1126" s="479"/>
      <c r="B1126" s="829" t="s">
        <v>900</v>
      </c>
      <c r="C1126" s="470" t="s">
        <v>895</v>
      </c>
      <c r="D1126" s="480" t="s">
        <v>783</v>
      </c>
      <c r="E1126" s="493"/>
      <c r="F1126" s="471" t="s">
        <v>784</v>
      </c>
      <c r="G1126" s="481" t="s">
        <v>44</v>
      </c>
      <c r="H1126" s="481" t="s">
        <v>44</v>
      </c>
      <c r="I1126" s="481" t="s">
        <v>44</v>
      </c>
      <c r="J1126" s="481" t="s">
        <v>44</v>
      </c>
      <c r="K1126" s="481">
        <f t="shared" si="169"/>
        <v>42046</v>
      </c>
      <c r="L1126" s="481">
        <f t="shared" si="172"/>
        <v>42054</v>
      </c>
      <c r="M1126" s="481">
        <f t="shared" si="172"/>
        <v>42054</v>
      </c>
      <c r="N1126" s="481">
        <f t="shared" si="170"/>
        <v>42054</v>
      </c>
      <c r="O1126" s="481">
        <f t="shared" si="173"/>
        <v>42055</v>
      </c>
      <c r="P1126" s="481">
        <f t="shared" si="174"/>
        <v>42058</v>
      </c>
      <c r="Q1126" s="481" t="s">
        <v>44</v>
      </c>
      <c r="R1126" s="481" t="s">
        <v>44</v>
      </c>
      <c r="S1126" s="481" t="s">
        <v>44</v>
      </c>
      <c r="T1126" s="481" t="s">
        <v>44</v>
      </c>
      <c r="U1126" s="481">
        <f t="shared" si="175"/>
        <v>42058</v>
      </c>
      <c r="V1126" s="481">
        <f t="shared" si="175"/>
        <v>42062</v>
      </c>
      <c r="W1126" s="481">
        <f t="shared" si="171"/>
        <v>42066</v>
      </c>
      <c r="X1126" s="499">
        <v>42069</v>
      </c>
      <c r="Y1126" s="485"/>
      <c r="Z1126" s="485"/>
      <c r="AA1126" s="508"/>
      <c r="AB1126" s="895"/>
    </row>
    <row r="1127" spans="1:28" ht="25.5" x14ac:dyDescent="0.25">
      <c r="A1127" s="479"/>
      <c r="B1127" s="829" t="s">
        <v>901</v>
      </c>
      <c r="C1127" s="470" t="s">
        <v>895</v>
      </c>
      <c r="D1127" s="480" t="s">
        <v>783</v>
      </c>
      <c r="E1127" s="493"/>
      <c r="F1127" s="471" t="s">
        <v>784</v>
      </c>
      <c r="G1127" s="481" t="s">
        <v>44</v>
      </c>
      <c r="H1127" s="481" t="s">
        <v>44</v>
      </c>
      <c r="I1127" s="481" t="s">
        <v>44</v>
      </c>
      <c r="J1127" s="481" t="s">
        <v>44</v>
      </c>
      <c r="K1127" s="481">
        <f t="shared" si="169"/>
        <v>42046</v>
      </c>
      <c r="L1127" s="481">
        <f t="shared" si="172"/>
        <v>42054</v>
      </c>
      <c r="M1127" s="481">
        <f t="shared" si="172"/>
        <v>42054</v>
      </c>
      <c r="N1127" s="481">
        <f t="shared" si="170"/>
        <v>42054</v>
      </c>
      <c r="O1127" s="481">
        <f t="shared" si="173"/>
        <v>42055</v>
      </c>
      <c r="P1127" s="481">
        <f t="shared" si="174"/>
        <v>42058</v>
      </c>
      <c r="Q1127" s="481" t="s">
        <v>44</v>
      </c>
      <c r="R1127" s="481" t="s">
        <v>44</v>
      </c>
      <c r="S1127" s="481" t="s">
        <v>44</v>
      </c>
      <c r="T1127" s="481" t="s">
        <v>44</v>
      </c>
      <c r="U1127" s="481">
        <f t="shared" si="175"/>
        <v>42058</v>
      </c>
      <c r="V1127" s="481">
        <f t="shared" si="175"/>
        <v>42062</v>
      </c>
      <c r="W1127" s="481">
        <f t="shared" si="171"/>
        <v>42066</v>
      </c>
      <c r="X1127" s="499">
        <v>42069</v>
      </c>
      <c r="Y1127" s="485"/>
      <c r="Z1127" s="485"/>
      <c r="AA1127" s="508"/>
      <c r="AB1127" s="895"/>
    </row>
    <row r="1128" spans="1:28" ht="25.5" x14ac:dyDescent="0.25">
      <c r="A1128" s="479"/>
      <c r="B1128" s="828" t="s">
        <v>902</v>
      </c>
      <c r="C1128" s="470" t="s">
        <v>895</v>
      </c>
      <c r="D1128" s="480" t="s">
        <v>783</v>
      </c>
      <c r="E1128" s="493"/>
      <c r="F1128" s="471" t="s">
        <v>784</v>
      </c>
      <c r="G1128" s="481" t="s">
        <v>44</v>
      </c>
      <c r="H1128" s="481" t="s">
        <v>44</v>
      </c>
      <c r="I1128" s="481" t="s">
        <v>44</v>
      </c>
      <c r="J1128" s="481" t="s">
        <v>44</v>
      </c>
      <c r="K1128" s="481">
        <f t="shared" si="169"/>
        <v>42046</v>
      </c>
      <c r="L1128" s="481">
        <f t="shared" si="172"/>
        <v>42054</v>
      </c>
      <c r="M1128" s="481">
        <f t="shared" si="172"/>
        <v>42054</v>
      </c>
      <c r="N1128" s="481">
        <f t="shared" si="170"/>
        <v>42054</v>
      </c>
      <c r="O1128" s="481">
        <f t="shared" si="173"/>
        <v>42055</v>
      </c>
      <c r="P1128" s="481">
        <f t="shared" si="174"/>
        <v>42058</v>
      </c>
      <c r="Q1128" s="481" t="s">
        <v>44</v>
      </c>
      <c r="R1128" s="481" t="s">
        <v>44</v>
      </c>
      <c r="S1128" s="481" t="s">
        <v>44</v>
      </c>
      <c r="T1128" s="481" t="s">
        <v>44</v>
      </c>
      <c r="U1128" s="481">
        <f t="shared" si="175"/>
        <v>42058</v>
      </c>
      <c r="V1128" s="481">
        <f t="shared" si="175"/>
        <v>42062</v>
      </c>
      <c r="W1128" s="481">
        <f t="shared" si="171"/>
        <v>42066</v>
      </c>
      <c r="X1128" s="499">
        <v>42069</v>
      </c>
      <c r="Y1128" s="485"/>
      <c r="Z1128" s="485"/>
      <c r="AA1128" s="508"/>
      <c r="AB1128" s="895"/>
    </row>
    <row r="1129" spans="1:28" ht="25.5" x14ac:dyDescent="0.25">
      <c r="A1129" s="479"/>
      <c r="B1129" s="829" t="s">
        <v>903</v>
      </c>
      <c r="C1129" s="470" t="s">
        <v>895</v>
      </c>
      <c r="D1129" s="480" t="s">
        <v>783</v>
      </c>
      <c r="E1129" s="493"/>
      <c r="F1129" s="471" t="s">
        <v>784</v>
      </c>
      <c r="G1129" s="481" t="s">
        <v>44</v>
      </c>
      <c r="H1129" s="481" t="s">
        <v>44</v>
      </c>
      <c r="I1129" s="481" t="s">
        <v>44</v>
      </c>
      <c r="J1129" s="481" t="s">
        <v>44</v>
      </c>
      <c r="K1129" s="481">
        <f>SUM(L1129-8)</f>
        <v>42046</v>
      </c>
      <c r="L1129" s="481">
        <f>SUM(M1129*1)</f>
        <v>42054</v>
      </c>
      <c r="M1129" s="481">
        <f>SUM(N1129*1)</f>
        <v>42054</v>
      </c>
      <c r="N1129" s="481">
        <f>SUM(O1129-1)</f>
        <v>42054</v>
      </c>
      <c r="O1129" s="481">
        <f>SUM(U1129-3)</f>
        <v>42055</v>
      </c>
      <c r="P1129" s="481">
        <f>SUM(U1129*1)</f>
        <v>42058</v>
      </c>
      <c r="Q1129" s="481" t="s">
        <v>44</v>
      </c>
      <c r="R1129" s="481" t="s">
        <v>44</v>
      </c>
      <c r="S1129" s="481" t="s">
        <v>44</v>
      </c>
      <c r="T1129" s="481" t="s">
        <v>44</v>
      </c>
      <c r="U1129" s="481">
        <f>SUM(V1129-4)</f>
        <v>42058</v>
      </c>
      <c r="V1129" s="481">
        <f>SUM(W1129-4)</f>
        <v>42062</v>
      </c>
      <c r="W1129" s="481">
        <f>SUM(X1129-3)</f>
        <v>42066</v>
      </c>
      <c r="X1129" s="499">
        <v>42069</v>
      </c>
      <c r="Y1129" s="485"/>
      <c r="Z1129" s="485"/>
      <c r="AA1129" s="508"/>
      <c r="AB1129" s="895"/>
    </row>
    <row r="1130" spans="1:28" ht="25.5" x14ac:dyDescent="0.25">
      <c r="A1130" s="479"/>
      <c r="B1130" s="829" t="s">
        <v>904</v>
      </c>
      <c r="C1130" s="470" t="s">
        <v>895</v>
      </c>
      <c r="D1130" s="480" t="s">
        <v>783</v>
      </c>
      <c r="E1130" s="493"/>
      <c r="F1130" s="471" t="s">
        <v>784</v>
      </c>
      <c r="G1130" s="481" t="s">
        <v>44</v>
      </c>
      <c r="H1130" s="481" t="s">
        <v>44</v>
      </c>
      <c r="I1130" s="481" t="s">
        <v>44</v>
      </c>
      <c r="J1130" s="481" t="s">
        <v>44</v>
      </c>
      <c r="K1130" s="481">
        <f t="shared" si="169"/>
        <v>42046</v>
      </c>
      <c r="L1130" s="481">
        <f t="shared" si="172"/>
        <v>42054</v>
      </c>
      <c r="M1130" s="481">
        <f t="shared" si="172"/>
        <v>42054</v>
      </c>
      <c r="N1130" s="481">
        <f t="shared" si="170"/>
        <v>42054</v>
      </c>
      <c r="O1130" s="481">
        <f t="shared" si="173"/>
        <v>42055</v>
      </c>
      <c r="P1130" s="481">
        <f t="shared" si="174"/>
        <v>42058</v>
      </c>
      <c r="Q1130" s="481" t="s">
        <v>44</v>
      </c>
      <c r="R1130" s="481" t="s">
        <v>44</v>
      </c>
      <c r="S1130" s="481" t="s">
        <v>44</v>
      </c>
      <c r="T1130" s="481" t="s">
        <v>44</v>
      </c>
      <c r="U1130" s="481">
        <f t="shared" si="175"/>
        <v>42058</v>
      </c>
      <c r="V1130" s="481">
        <f t="shared" si="175"/>
        <v>42062</v>
      </c>
      <c r="W1130" s="481">
        <f t="shared" si="171"/>
        <v>42066</v>
      </c>
      <c r="X1130" s="499">
        <v>42069</v>
      </c>
      <c r="Y1130" s="485"/>
      <c r="Z1130" s="485"/>
      <c r="AA1130" s="508"/>
      <c r="AB1130" s="895"/>
    </row>
    <row r="1131" spans="1:28" ht="25.5" x14ac:dyDescent="0.25">
      <c r="A1131" s="479"/>
      <c r="B1131" s="829" t="s">
        <v>905</v>
      </c>
      <c r="C1131" s="470" t="s">
        <v>895</v>
      </c>
      <c r="D1131" s="480" t="s">
        <v>783</v>
      </c>
      <c r="E1131" s="493"/>
      <c r="F1131" s="471" t="s">
        <v>784</v>
      </c>
      <c r="G1131" s="481" t="s">
        <v>44</v>
      </c>
      <c r="H1131" s="481" t="s">
        <v>44</v>
      </c>
      <c r="I1131" s="481" t="s">
        <v>44</v>
      </c>
      <c r="J1131" s="481" t="s">
        <v>44</v>
      </c>
      <c r="K1131" s="481">
        <f t="shared" si="169"/>
        <v>42046</v>
      </c>
      <c r="L1131" s="481">
        <f t="shared" si="172"/>
        <v>42054</v>
      </c>
      <c r="M1131" s="481">
        <f t="shared" si="172"/>
        <v>42054</v>
      </c>
      <c r="N1131" s="481">
        <f t="shared" si="170"/>
        <v>42054</v>
      </c>
      <c r="O1131" s="481">
        <f t="shared" si="173"/>
        <v>42055</v>
      </c>
      <c r="P1131" s="481">
        <f t="shared" si="174"/>
        <v>42058</v>
      </c>
      <c r="Q1131" s="481" t="s">
        <v>44</v>
      </c>
      <c r="R1131" s="481" t="s">
        <v>44</v>
      </c>
      <c r="S1131" s="481" t="s">
        <v>44</v>
      </c>
      <c r="T1131" s="481" t="s">
        <v>44</v>
      </c>
      <c r="U1131" s="481">
        <f t="shared" si="175"/>
        <v>42058</v>
      </c>
      <c r="V1131" s="481">
        <f t="shared" si="175"/>
        <v>42062</v>
      </c>
      <c r="W1131" s="481">
        <f t="shared" si="171"/>
        <v>42066</v>
      </c>
      <c r="X1131" s="499">
        <v>42069</v>
      </c>
      <c r="Y1131" s="485"/>
      <c r="Z1131" s="485"/>
      <c r="AA1131" s="508"/>
      <c r="AB1131" s="895"/>
    </row>
    <row r="1132" spans="1:28" ht="25.5" x14ac:dyDescent="0.25">
      <c r="A1132" s="479"/>
      <c r="B1132" s="829" t="s">
        <v>906</v>
      </c>
      <c r="C1132" s="470" t="s">
        <v>895</v>
      </c>
      <c r="D1132" s="480" t="s">
        <v>783</v>
      </c>
      <c r="E1132" s="493"/>
      <c r="F1132" s="471" t="s">
        <v>784</v>
      </c>
      <c r="G1132" s="481" t="s">
        <v>44</v>
      </c>
      <c r="H1132" s="481" t="s">
        <v>44</v>
      </c>
      <c r="I1132" s="481" t="s">
        <v>44</v>
      </c>
      <c r="J1132" s="481" t="s">
        <v>44</v>
      </c>
      <c r="K1132" s="481">
        <f t="shared" si="169"/>
        <v>42046</v>
      </c>
      <c r="L1132" s="481">
        <f t="shared" si="172"/>
        <v>42054</v>
      </c>
      <c r="M1132" s="481">
        <f t="shared" si="172"/>
        <v>42054</v>
      </c>
      <c r="N1132" s="481">
        <f t="shared" si="170"/>
        <v>42054</v>
      </c>
      <c r="O1132" s="481">
        <f t="shared" si="173"/>
        <v>42055</v>
      </c>
      <c r="P1132" s="481">
        <f t="shared" si="174"/>
        <v>42058</v>
      </c>
      <c r="Q1132" s="481" t="s">
        <v>44</v>
      </c>
      <c r="R1132" s="481" t="s">
        <v>44</v>
      </c>
      <c r="S1132" s="481" t="s">
        <v>44</v>
      </c>
      <c r="T1132" s="481" t="s">
        <v>44</v>
      </c>
      <c r="U1132" s="481">
        <f t="shared" si="175"/>
        <v>42058</v>
      </c>
      <c r="V1132" s="481">
        <f t="shared" si="175"/>
        <v>42062</v>
      </c>
      <c r="W1132" s="481">
        <f t="shared" si="171"/>
        <v>42066</v>
      </c>
      <c r="X1132" s="499">
        <v>42069</v>
      </c>
      <c r="Y1132" s="485"/>
      <c r="Z1132" s="485"/>
      <c r="AA1132" s="508"/>
      <c r="AB1132" s="895"/>
    </row>
    <row r="1133" spans="1:28" ht="25.5" x14ac:dyDescent="0.25">
      <c r="A1133" s="479"/>
      <c r="B1133" s="829" t="s">
        <v>907</v>
      </c>
      <c r="C1133" s="470" t="s">
        <v>895</v>
      </c>
      <c r="D1133" s="480" t="s">
        <v>783</v>
      </c>
      <c r="E1133" s="493"/>
      <c r="F1133" s="471" t="s">
        <v>784</v>
      </c>
      <c r="G1133" s="481" t="s">
        <v>44</v>
      </c>
      <c r="H1133" s="481" t="s">
        <v>44</v>
      </c>
      <c r="I1133" s="481" t="s">
        <v>44</v>
      </c>
      <c r="J1133" s="481" t="s">
        <v>44</v>
      </c>
      <c r="K1133" s="481">
        <f>SUM(L1133-8)</f>
        <v>42046</v>
      </c>
      <c r="L1133" s="481">
        <f>SUM(M1133*1)</f>
        <v>42054</v>
      </c>
      <c r="M1133" s="481">
        <f>SUM(N1133*1)</f>
        <v>42054</v>
      </c>
      <c r="N1133" s="481">
        <f>SUM(O1133-1)</f>
        <v>42054</v>
      </c>
      <c r="O1133" s="481">
        <f>SUM(U1133-3)</f>
        <v>42055</v>
      </c>
      <c r="P1133" s="481">
        <f>SUM(U1133*1)</f>
        <v>42058</v>
      </c>
      <c r="Q1133" s="481" t="s">
        <v>44</v>
      </c>
      <c r="R1133" s="481" t="s">
        <v>44</v>
      </c>
      <c r="S1133" s="481" t="s">
        <v>44</v>
      </c>
      <c r="T1133" s="481" t="s">
        <v>44</v>
      </c>
      <c r="U1133" s="481">
        <f>SUM(V1133-4)</f>
        <v>42058</v>
      </c>
      <c r="V1133" s="481">
        <f>SUM(W1133-4)</f>
        <v>42062</v>
      </c>
      <c r="W1133" s="481">
        <f>SUM(X1133-3)</f>
        <v>42066</v>
      </c>
      <c r="X1133" s="499">
        <v>42069</v>
      </c>
      <c r="Y1133" s="485"/>
      <c r="Z1133" s="485"/>
      <c r="AA1133" s="508"/>
      <c r="AB1133" s="895"/>
    </row>
    <row r="1134" spans="1:28" ht="25.5" x14ac:dyDescent="0.25">
      <c r="A1134" s="479"/>
      <c r="B1134" s="829" t="s">
        <v>908</v>
      </c>
      <c r="C1134" s="470" t="s">
        <v>895</v>
      </c>
      <c r="D1134" s="480" t="s">
        <v>783</v>
      </c>
      <c r="E1134" s="493"/>
      <c r="F1134" s="471" t="s">
        <v>784</v>
      </c>
      <c r="G1134" s="481" t="s">
        <v>44</v>
      </c>
      <c r="H1134" s="481" t="s">
        <v>44</v>
      </c>
      <c r="I1134" s="481" t="s">
        <v>44</v>
      </c>
      <c r="J1134" s="481" t="s">
        <v>44</v>
      </c>
      <c r="K1134" s="481">
        <f>SUM(L1134-8)</f>
        <v>42046</v>
      </c>
      <c r="L1134" s="481">
        <f t="shared" ref="L1134:M1136" si="176">SUM(M1134*1)</f>
        <v>42054</v>
      </c>
      <c r="M1134" s="481">
        <f t="shared" si="176"/>
        <v>42054</v>
      </c>
      <c r="N1134" s="481">
        <f>SUM(O1134-1)</f>
        <v>42054</v>
      </c>
      <c r="O1134" s="481">
        <f>SUM(U1134-3)</f>
        <v>42055</v>
      </c>
      <c r="P1134" s="481">
        <f>SUM(U1134*1)</f>
        <v>42058</v>
      </c>
      <c r="Q1134" s="481" t="s">
        <v>44</v>
      </c>
      <c r="R1134" s="481" t="s">
        <v>44</v>
      </c>
      <c r="S1134" s="481" t="s">
        <v>44</v>
      </c>
      <c r="T1134" s="481" t="s">
        <v>44</v>
      </c>
      <c r="U1134" s="481">
        <f t="shared" ref="U1134:V1136" si="177">SUM(V1134-4)</f>
        <v>42058</v>
      </c>
      <c r="V1134" s="481">
        <f t="shared" si="177"/>
        <v>42062</v>
      </c>
      <c r="W1134" s="481">
        <f>SUM(X1134-3)</f>
        <v>42066</v>
      </c>
      <c r="X1134" s="499">
        <v>42069</v>
      </c>
      <c r="Y1134" s="485"/>
      <c r="Z1134" s="485"/>
      <c r="AA1134" s="508"/>
      <c r="AB1134" s="895"/>
    </row>
    <row r="1135" spans="1:28" ht="25.5" x14ac:dyDescent="0.25">
      <c r="A1135" s="479"/>
      <c r="B1135" s="829" t="s">
        <v>909</v>
      </c>
      <c r="C1135" s="470" t="s">
        <v>895</v>
      </c>
      <c r="D1135" s="480" t="s">
        <v>783</v>
      </c>
      <c r="E1135" s="493"/>
      <c r="F1135" s="471" t="s">
        <v>784</v>
      </c>
      <c r="G1135" s="481" t="s">
        <v>44</v>
      </c>
      <c r="H1135" s="481" t="s">
        <v>44</v>
      </c>
      <c r="I1135" s="481" t="s">
        <v>44</v>
      </c>
      <c r="J1135" s="481" t="s">
        <v>44</v>
      </c>
      <c r="K1135" s="481">
        <f>SUM(L1135-8)</f>
        <v>42046</v>
      </c>
      <c r="L1135" s="481">
        <f t="shared" si="176"/>
        <v>42054</v>
      </c>
      <c r="M1135" s="481">
        <f t="shared" si="176"/>
        <v>42054</v>
      </c>
      <c r="N1135" s="481">
        <f>SUM(O1135-1)</f>
        <v>42054</v>
      </c>
      <c r="O1135" s="481">
        <f>SUM(U1135-3)</f>
        <v>42055</v>
      </c>
      <c r="P1135" s="481">
        <f>SUM(U1135*1)</f>
        <v>42058</v>
      </c>
      <c r="Q1135" s="481" t="s">
        <v>44</v>
      </c>
      <c r="R1135" s="481" t="s">
        <v>44</v>
      </c>
      <c r="S1135" s="481" t="s">
        <v>44</v>
      </c>
      <c r="T1135" s="481" t="s">
        <v>44</v>
      </c>
      <c r="U1135" s="481">
        <f t="shared" si="177"/>
        <v>42058</v>
      </c>
      <c r="V1135" s="481">
        <f t="shared" si="177"/>
        <v>42062</v>
      </c>
      <c r="W1135" s="481">
        <f>SUM(X1135-3)</f>
        <v>42066</v>
      </c>
      <c r="X1135" s="499">
        <v>42069</v>
      </c>
      <c r="Y1135" s="485"/>
      <c r="Z1135" s="485"/>
      <c r="AA1135" s="508"/>
      <c r="AB1135" s="895"/>
    </row>
    <row r="1136" spans="1:28" ht="25.5" x14ac:dyDescent="0.25">
      <c r="A1136" s="479"/>
      <c r="B1136" s="506" t="s">
        <v>910</v>
      </c>
      <c r="C1136" s="470" t="s">
        <v>895</v>
      </c>
      <c r="D1136" s="480" t="s">
        <v>783</v>
      </c>
      <c r="E1136" s="493"/>
      <c r="F1136" s="471" t="s">
        <v>786</v>
      </c>
      <c r="G1136" s="481" t="s">
        <v>44</v>
      </c>
      <c r="H1136" s="481" t="s">
        <v>44</v>
      </c>
      <c r="I1136" s="481" t="s">
        <v>44</v>
      </c>
      <c r="J1136" s="481" t="s">
        <v>44</v>
      </c>
      <c r="K1136" s="481">
        <f>SUM(L1136-8)</f>
        <v>42137</v>
      </c>
      <c r="L1136" s="481">
        <f t="shared" si="176"/>
        <v>42145</v>
      </c>
      <c r="M1136" s="481">
        <f t="shared" si="176"/>
        <v>42145</v>
      </c>
      <c r="N1136" s="481">
        <f>SUM(O1136-1)</f>
        <v>42145</v>
      </c>
      <c r="O1136" s="481">
        <f>SUM(U1136-3)</f>
        <v>42146</v>
      </c>
      <c r="P1136" s="481">
        <f>SUM(U1136*1)</f>
        <v>42149</v>
      </c>
      <c r="Q1136" s="481" t="s">
        <v>44</v>
      </c>
      <c r="R1136" s="481" t="s">
        <v>44</v>
      </c>
      <c r="S1136" s="481" t="s">
        <v>44</v>
      </c>
      <c r="T1136" s="481" t="s">
        <v>44</v>
      </c>
      <c r="U1136" s="481">
        <f t="shared" si="177"/>
        <v>42149</v>
      </c>
      <c r="V1136" s="481">
        <f t="shared" si="177"/>
        <v>42153</v>
      </c>
      <c r="W1136" s="481">
        <f>SUM(X1136-3)</f>
        <v>42157</v>
      </c>
      <c r="X1136" s="499">
        <v>42160</v>
      </c>
      <c r="Y1136" s="485"/>
      <c r="Z1136" s="487"/>
      <c r="AA1136" s="508"/>
      <c r="AB1136" s="895"/>
    </row>
    <row r="1137" spans="1:28" x14ac:dyDescent="0.25">
      <c r="A1137" s="479">
        <v>16</v>
      </c>
      <c r="B1137" s="471" t="s">
        <v>911</v>
      </c>
      <c r="C1137" s="470"/>
      <c r="D1137" s="480"/>
      <c r="E1137" s="493"/>
      <c r="F1137" s="493"/>
      <c r="G1137" s="481"/>
      <c r="H1137" s="481"/>
      <c r="I1137" s="481"/>
      <c r="J1137" s="481"/>
      <c r="K1137" s="481"/>
      <c r="L1137" s="481"/>
      <c r="M1137" s="481"/>
      <c r="N1137" s="481"/>
      <c r="O1137" s="481"/>
      <c r="P1137" s="481"/>
      <c r="Q1137" s="481"/>
      <c r="R1137" s="481"/>
      <c r="S1137" s="481"/>
      <c r="T1137" s="481"/>
      <c r="U1137" s="481"/>
      <c r="V1137" s="481"/>
      <c r="W1137" s="481"/>
      <c r="X1137" s="499"/>
      <c r="Y1137" s="485"/>
      <c r="Z1137" s="485"/>
      <c r="AA1137" s="507"/>
      <c r="AB1137" s="895">
        <v>13050</v>
      </c>
    </row>
    <row r="1138" spans="1:28" ht="25.5" x14ac:dyDescent="0.25">
      <c r="A1138" s="488"/>
      <c r="B1138" s="516"/>
      <c r="C1138" s="470" t="str">
        <f>IF(AB1138&gt;=450000,"LPN",IF(AND(AB1138&gt;180000,AB1138&lt;450000),"LP",IF(AND(AB1138&gt;=53000,AB1138&lt;=180000),"3C","2C ")))</f>
        <v xml:space="preserve">2C </v>
      </c>
      <c r="D1138" s="480" t="s">
        <v>783</v>
      </c>
      <c r="E1138" s="471" t="s">
        <v>912</v>
      </c>
      <c r="F1138" s="471" t="s">
        <v>786</v>
      </c>
      <c r="G1138" s="481" t="s">
        <v>44</v>
      </c>
      <c r="H1138" s="481" t="s">
        <v>44</v>
      </c>
      <c r="I1138" s="481" t="s">
        <v>44</v>
      </c>
      <c r="J1138" s="481" t="s">
        <v>44</v>
      </c>
      <c r="K1138" s="481">
        <f>SUM(L1138-8)</f>
        <v>42137</v>
      </c>
      <c r="L1138" s="481">
        <f>SUM(M1138*1)</f>
        <v>42145</v>
      </c>
      <c r="M1138" s="481">
        <f>SUM(N1138*1)</f>
        <v>42145</v>
      </c>
      <c r="N1138" s="481">
        <f>SUM(O1138-1)</f>
        <v>42145</v>
      </c>
      <c r="O1138" s="481">
        <f>SUM(U1138-3)</f>
        <v>42146</v>
      </c>
      <c r="P1138" s="481">
        <f>SUM(U1138*1)</f>
        <v>42149</v>
      </c>
      <c r="Q1138" s="481" t="s">
        <v>44</v>
      </c>
      <c r="R1138" s="481" t="s">
        <v>44</v>
      </c>
      <c r="S1138" s="481" t="s">
        <v>44</v>
      </c>
      <c r="T1138" s="481" t="s">
        <v>44</v>
      </c>
      <c r="U1138" s="481">
        <f>SUM(V1138-4)</f>
        <v>42149</v>
      </c>
      <c r="V1138" s="481">
        <f>SUM(W1138-4)</f>
        <v>42153</v>
      </c>
      <c r="W1138" s="481">
        <f>SUM(X1138-3)</f>
        <v>42157</v>
      </c>
      <c r="X1138" s="481">
        <v>42160</v>
      </c>
      <c r="Y1138" s="485"/>
      <c r="Z1138" s="485"/>
      <c r="AA1138" s="507"/>
      <c r="AB1138" s="895"/>
    </row>
    <row r="1139" spans="1:28" x14ac:dyDescent="0.25">
      <c r="A1139" s="488"/>
      <c r="B1139" s="471"/>
      <c r="C1139" s="470"/>
      <c r="D1139" s="480"/>
      <c r="E1139" s="493"/>
      <c r="F1139" s="493"/>
      <c r="G1139" s="481"/>
      <c r="H1139" s="481"/>
      <c r="I1139" s="481"/>
      <c r="J1139" s="481"/>
      <c r="K1139" s="481"/>
      <c r="L1139" s="481"/>
      <c r="M1139" s="481"/>
      <c r="N1139" s="481"/>
      <c r="O1139" s="481"/>
      <c r="P1139" s="481"/>
      <c r="Q1139" s="481"/>
      <c r="R1139" s="481"/>
      <c r="S1139" s="481"/>
      <c r="T1139" s="481"/>
      <c r="U1139" s="481"/>
      <c r="V1139" s="481"/>
      <c r="W1139" s="481"/>
      <c r="X1139" s="481"/>
      <c r="Y1139" s="482"/>
      <c r="Z1139" s="482"/>
      <c r="AA1139" s="517"/>
      <c r="AB1139" s="895">
        <f>+AB1137+AB1120+AB1108+AB1103+AB1066+AB1063+AB1061+AB1054+AB1047+AB1012+AB1011+AB1010+AB1009+AB1008+AB1007</f>
        <v>565987</v>
      </c>
    </row>
    <row r="1140" spans="1:28" ht="31.5" x14ac:dyDescent="0.25">
      <c r="A1140" s="479"/>
      <c r="B1140" s="165" t="s">
        <v>174</v>
      </c>
      <c r="C1140" s="518">
        <v>42353</v>
      </c>
      <c r="D1140" s="166"/>
      <c r="E1140" s="167"/>
      <c r="F1140" s="169"/>
      <c r="G1140" s="457" t="s">
        <v>175</v>
      </c>
      <c r="H1140" s="953" t="s">
        <v>913</v>
      </c>
      <c r="I1140" s="954"/>
      <c r="J1140" s="171"/>
      <c r="K1140" s="171"/>
      <c r="L1140" s="172" t="s">
        <v>176</v>
      </c>
      <c r="M1140" s="173"/>
      <c r="N1140" s="167" t="s">
        <v>177</v>
      </c>
      <c r="O1140" s="169"/>
      <c r="P1140" s="174" t="s">
        <v>178</v>
      </c>
      <c r="Q1140" s="166"/>
      <c r="R1140" s="175"/>
      <c r="S1140" s="176"/>
      <c r="T1140" s="177" t="s">
        <v>179</v>
      </c>
      <c r="U1140" s="173"/>
      <c r="V1140" s="173"/>
      <c r="W1140" s="178" t="s">
        <v>177</v>
      </c>
      <c r="X1140" s="519"/>
      <c r="Y1140" s="955" t="s">
        <v>180</v>
      </c>
      <c r="Z1140" s="956"/>
      <c r="AA1140" s="1034"/>
      <c r="AB1140" s="1035"/>
    </row>
    <row r="1141" spans="1:28" ht="31.5" x14ac:dyDescent="0.25">
      <c r="B1141" s="179" t="s">
        <v>181</v>
      </c>
      <c r="C1141" s="520"/>
      <c r="D1141" s="180"/>
      <c r="E1141" s="181"/>
      <c r="F1141" s="169"/>
      <c r="G1141" s="457" t="s">
        <v>182</v>
      </c>
      <c r="H1141" s="953" t="s">
        <v>914</v>
      </c>
      <c r="I1141" s="954"/>
      <c r="J1141" s="171"/>
      <c r="K1141" s="171"/>
      <c r="L1141" s="183" t="s">
        <v>183</v>
      </c>
      <c r="M1141" s="184"/>
      <c r="N1141" s="181" t="s">
        <v>177</v>
      </c>
      <c r="O1141" s="169"/>
      <c r="P1141" s="185" t="s">
        <v>184</v>
      </c>
      <c r="Q1141" s="180"/>
      <c r="R1141" s="186"/>
      <c r="S1141" s="176"/>
      <c r="T1141" s="187" t="s">
        <v>185</v>
      </c>
      <c r="U1141" s="188"/>
      <c r="V1141" s="184"/>
      <c r="W1141" s="189" t="s">
        <v>177</v>
      </c>
      <c r="X1141" s="519"/>
      <c r="Y1141" s="955" t="s">
        <v>186</v>
      </c>
      <c r="Z1141" s="956"/>
      <c r="AA1141" s="1034"/>
      <c r="AB1141" s="1035"/>
    </row>
    <row r="1142" spans="1:28" x14ac:dyDescent="0.25">
      <c r="B1142" s="119"/>
      <c r="C1142" s="119"/>
      <c r="D1142" s="119"/>
      <c r="E1142" s="119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0"/>
      <c r="P1142" s="190"/>
      <c r="Q1142" s="155"/>
      <c r="R1142" s="155"/>
      <c r="S1142" s="155"/>
      <c r="T1142" s="155"/>
      <c r="U1142" s="155"/>
      <c r="V1142" s="155"/>
      <c r="W1142" s="155"/>
      <c r="X1142" s="521"/>
      <c r="Y1142" s="155"/>
      <c r="Z1142" s="155"/>
      <c r="AA1142" s="521"/>
      <c r="AB1142" s="899"/>
    </row>
    <row r="1143" spans="1:28" x14ac:dyDescent="0.25"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0"/>
      <c r="Q1143" s="155"/>
      <c r="R1143" s="155"/>
      <c r="S1143" s="155"/>
      <c r="T1143" s="155"/>
      <c r="U1143" s="155"/>
      <c r="V1143" s="155"/>
      <c r="W1143" s="155"/>
      <c r="X1143" s="521"/>
      <c r="Y1143" s="155"/>
      <c r="Z1143" s="155"/>
      <c r="AA1143" s="521"/>
      <c r="AB1143" s="899"/>
    </row>
    <row r="1144" spans="1:28" x14ac:dyDescent="0.25">
      <c r="B1144" s="119"/>
      <c r="C1144" s="119"/>
      <c r="D1144" s="119"/>
      <c r="E1144" s="922" t="s">
        <v>187</v>
      </c>
      <c r="F1144" s="923"/>
      <c r="G1144" s="923"/>
      <c r="H1144" s="923"/>
      <c r="I1144" s="923"/>
      <c r="J1144" s="923"/>
      <c r="K1144" s="923"/>
      <c r="L1144" s="923"/>
      <c r="M1144" s="923"/>
      <c r="N1144" s="923"/>
      <c r="O1144" s="923"/>
      <c r="P1144" s="923"/>
      <c r="Q1144" s="923"/>
      <c r="R1144" s="923"/>
      <c r="S1144" s="923"/>
      <c r="T1144" s="923"/>
      <c r="U1144" s="923"/>
      <c r="V1144" s="923"/>
      <c r="W1144" s="924"/>
      <c r="X1144" s="467"/>
      <c r="AA1144" s="467"/>
      <c r="AB1144" s="899"/>
    </row>
    <row r="1145" spans="1:28" x14ac:dyDescent="0.25">
      <c r="B1145" s="119"/>
      <c r="C1145" s="119"/>
      <c r="D1145" s="119"/>
      <c r="E1145" s="925"/>
      <c r="F1145" s="926"/>
      <c r="G1145" s="926"/>
      <c r="H1145" s="926"/>
      <c r="I1145" s="926"/>
      <c r="J1145" s="926"/>
      <c r="K1145" s="926"/>
      <c r="L1145" s="926"/>
      <c r="M1145" s="926"/>
      <c r="N1145" s="926"/>
      <c r="O1145" s="926"/>
      <c r="P1145" s="926"/>
      <c r="Q1145" s="926"/>
      <c r="R1145" s="926"/>
      <c r="S1145" s="926"/>
      <c r="T1145" s="926"/>
      <c r="U1145" s="926"/>
      <c r="V1145" s="926"/>
      <c r="W1145" s="927"/>
      <c r="X1145" s="467"/>
      <c r="AA1145" s="467"/>
    </row>
    <row r="1146" spans="1:28" x14ac:dyDescent="0.25">
      <c r="E1146" s="191"/>
      <c r="F1146" s="162"/>
      <c r="G1146" s="162"/>
      <c r="H1146" s="162"/>
      <c r="I1146" s="162"/>
      <c r="J1146" s="162"/>
      <c r="K1146" s="162"/>
      <c r="L1146" s="162"/>
      <c r="M1146" s="162"/>
      <c r="N1146" s="162"/>
      <c r="O1146" s="162"/>
      <c r="P1146" s="162"/>
      <c r="Q1146" s="192"/>
      <c r="R1146" s="162"/>
      <c r="S1146" s="192"/>
      <c r="T1146" s="192"/>
      <c r="U1146" s="192"/>
      <c r="V1146" s="192"/>
      <c r="W1146" s="193"/>
      <c r="X1146" s="467"/>
      <c r="AA1146" s="522"/>
    </row>
    <row r="1147" spans="1:28" x14ac:dyDescent="0.25">
      <c r="E1147" s="928" t="s">
        <v>188</v>
      </c>
      <c r="F1147" s="929"/>
      <c r="G1147" s="929"/>
      <c r="H1147" s="929"/>
      <c r="I1147" s="929"/>
      <c r="J1147" s="929"/>
      <c r="K1147" s="929"/>
      <c r="L1147" s="929"/>
      <c r="M1147" s="929"/>
      <c r="N1147" s="929"/>
      <c r="O1147" s="929"/>
      <c r="P1147" s="929"/>
      <c r="Q1147" s="929"/>
      <c r="R1147" s="929"/>
      <c r="S1147" s="929"/>
      <c r="T1147" s="929"/>
      <c r="U1147" s="929"/>
      <c r="V1147" s="929"/>
      <c r="W1147" s="930"/>
      <c r="X1147" s="467"/>
      <c r="AA1147" s="467"/>
    </row>
    <row r="1148" spans="1:28" x14ac:dyDescent="0.25">
      <c r="W1148" s="190"/>
      <c r="X1148" s="523"/>
      <c r="Y1148" s="190"/>
      <c r="Z1148" s="190"/>
      <c r="AA1148" s="523"/>
    </row>
    <row r="1149" spans="1:28" ht="15.75" x14ac:dyDescent="0.25">
      <c r="A1149" s="119"/>
      <c r="B1149" s="985" t="s">
        <v>0</v>
      </c>
      <c r="C1149" s="985"/>
      <c r="D1149" s="985"/>
      <c r="E1149" s="985"/>
      <c r="F1149" s="985"/>
      <c r="G1149" s="985"/>
      <c r="H1149" s="985"/>
      <c r="I1149" s="985"/>
      <c r="J1149" s="985"/>
      <c r="K1149" s="985"/>
      <c r="L1149" s="985"/>
      <c r="M1149" s="985"/>
      <c r="N1149" s="985"/>
      <c r="O1149" s="985"/>
      <c r="P1149" s="985"/>
      <c r="Q1149" s="985"/>
      <c r="R1149" s="985"/>
      <c r="S1149" s="985"/>
      <c r="T1149" s="985"/>
      <c r="U1149" s="985"/>
      <c r="V1149" s="985"/>
      <c r="W1149" s="985"/>
      <c r="X1149" s="985"/>
      <c r="Y1149" s="985"/>
      <c r="Z1149" s="985"/>
      <c r="AA1149" s="985"/>
      <c r="AB1149" s="985"/>
    </row>
    <row r="1150" spans="1:28" ht="15.75" x14ac:dyDescent="0.25">
      <c r="B1150" s="985" t="s">
        <v>1</v>
      </c>
      <c r="C1150" s="985"/>
      <c r="D1150" s="985"/>
      <c r="E1150" s="985"/>
      <c r="F1150" s="985"/>
      <c r="G1150" s="985"/>
      <c r="H1150" s="985"/>
      <c r="I1150" s="985"/>
      <c r="J1150" s="985"/>
      <c r="K1150" s="985"/>
      <c r="L1150" s="985"/>
      <c r="M1150" s="985"/>
      <c r="N1150" s="985"/>
      <c r="O1150" s="985"/>
      <c r="P1150" s="985"/>
      <c r="Q1150" s="985"/>
      <c r="R1150" s="985"/>
      <c r="S1150" s="985"/>
      <c r="T1150" s="985"/>
      <c r="U1150" s="985"/>
      <c r="V1150" s="985"/>
      <c r="W1150" s="985"/>
      <c r="X1150" s="985"/>
      <c r="Y1150" s="985"/>
      <c r="Z1150" s="985"/>
      <c r="AA1150" s="985"/>
      <c r="AB1150" s="985"/>
    </row>
    <row r="1151" spans="1:28" ht="15.75" x14ac:dyDescent="0.25">
      <c r="B1151" s="985" t="s">
        <v>918</v>
      </c>
      <c r="C1151" s="985"/>
      <c r="D1151" s="985"/>
      <c r="E1151" s="985"/>
      <c r="F1151" s="985"/>
      <c r="G1151" s="985"/>
      <c r="H1151" s="985"/>
      <c r="I1151" s="985"/>
      <c r="J1151" s="985"/>
      <c r="K1151" s="985"/>
      <c r="L1151" s="985"/>
      <c r="M1151" s="985"/>
      <c r="N1151" s="985"/>
      <c r="O1151" s="985"/>
      <c r="P1151" s="985"/>
      <c r="Q1151" s="985"/>
      <c r="R1151" s="985"/>
      <c r="S1151" s="985"/>
      <c r="T1151" s="985"/>
      <c r="U1151" s="985"/>
      <c r="V1151" s="985"/>
      <c r="W1151" s="985"/>
      <c r="X1151" s="985"/>
      <c r="Y1151" s="985"/>
      <c r="Z1151" s="985"/>
      <c r="AA1151" s="985"/>
      <c r="AB1151" s="985"/>
    </row>
    <row r="1152" spans="1:28" ht="15.75" x14ac:dyDescent="0.25">
      <c r="B1152" s="985" t="s">
        <v>492</v>
      </c>
      <c r="C1152" s="985"/>
      <c r="D1152" s="985"/>
      <c r="E1152" s="985"/>
      <c r="F1152" s="985"/>
      <c r="G1152" s="985"/>
      <c r="H1152" s="985"/>
      <c r="I1152" s="985"/>
      <c r="J1152" s="985"/>
      <c r="K1152" s="985"/>
      <c r="L1152" s="985"/>
      <c r="M1152" s="985"/>
      <c r="N1152" s="985"/>
      <c r="O1152" s="985"/>
      <c r="P1152" s="985"/>
      <c r="Q1152" s="985"/>
      <c r="R1152" s="985"/>
      <c r="S1152" s="985"/>
      <c r="T1152" s="985"/>
      <c r="U1152" s="985"/>
      <c r="V1152" s="985"/>
      <c r="W1152" s="985"/>
      <c r="X1152" s="985"/>
      <c r="Y1152" s="985"/>
      <c r="Z1152" s="985"/>
      <c r="AA1152" s="985"/>
      <c r="AB1152" s="985"/>
    </row>
    <row r="1153" spans="1:28" x14ac:dyDescent="0.25">
      <c r="B1153" s="530"/>
      <c r="C1153" s="119"/>
      <c r="D1153" s="119"/>
      <c r="E1153" s="119"/>
      <c r="F1153" s="119"/>
      <c r="G1153" s="119"/>
      <c r="H1153" s="119"/>
      <c r="I1153" s="119"/>
      <c r="J1153" s="119"/>
      <c r="K1153" s="119"/>
      <c r="L1153" s="119"/>
      <c r="M1153" s="119"/>
      <c r="N1153" s="119"/>
      <c r="O1153" s="119"/>
      <c r="P1153" s="119"/>
      <c r="R1153" s="121"/>
      <c r="S1153" s="121"/>
      <c r="T1153" s="121"/>
      <c r="U1153" s="121"/>
      <c r="V1153" s="121"/>
    </row>
    <row r="1154" spans="1:28" x14ac:dyDescent="0.25">
      <c r="A1154" s="987" t="s">
        <v>3</v>
      </c>
      <c r="B1154" s="987"/>
      <c r="C1154" s="987"/>
      <c r="D1154" s="987"/>
      <c r="E1154" s="987"/>
      <c r="F1154" s="987"/>
      <c r="G1154" s="988" t="s">
        <v>4</v>
      </c>
      <c r="H1154" s="988"/>
      <c r="I1154" s="988"/>
      <c r="J1154" s="988"/>
      <c r="K1154" s="988"/>
      <c r="L1154" s="988"/>
      <c r="M1154" s="988"/>
      <c r="N1154" s="988"/>
      <c r="O1154" s="988"/>
      <c r="P1154" s="988"/>
      <c r="Q1154" s="988"/>
      <c r="R1154" s="988"/>
      <c r="S1154" s="988"/>
      <c r="T1154" s="988"/>
      <c r="U1154" s="988"/>
      <c r="V1154" s="988"/>
      <c r="W1154" s="988"/>
      <c r="X1154" s="988"/>
      <c r="Y1154" s="988"/>
      <c r="Z1154" s="988"/>
      <c r="AA1154" s="988"/>
      <c r="AB1154" s="989"/>
    </row>
    <row r="1155" spans="1:28" x14ac:dyDescent="0.25">
      <c r="A1155" s="987"/>
      <c r="B1155" s="987"/>
      <c r="C1155" s="987"/>
      <c r="D1155" s="987"/>
      <c r="E1155" s="987"/>
      <c r="F1155" s="987"/>
      <c r="G1155" s="988" t="s">
        <v>5</v>
      </c>
      <c r="H1155" s="988"/>
      <c r="I1155" s="988"/>
      <c r="J1155" s="989"/>
      <c r="K1155" s="990" t="s">
        <v>6</v>
      </c>
      <c r="L1155" s="988"/>
      <c r="M1155" s="988"/>
      <c r="N1155" s="989"/>
      <c r="O1155" s="990" t="s">
        <v>7</v>
      </c>
      <c r="P1155" s="988"/>
      <c r="Q1155" s="988"/>
      <c r="R1155" s="988"/>
      <c r="S1155" s="990" t="s">
        <v>8</v>
      </c>
      <c r="T1155" s="988"/>
      <c r="U1155" s="988"/>
      <c r="V1155" s="989"/>
      <c r="W1155" s="990" t="s">
        <v>9</v>
      </c>
      <c r="X1155" s="989"/>
      <c r="Y1155" s="1051" t="s">
        <v>10</v>
      </c>
      <c r="Z1155" s="1052"/>
      <c r="AA1155" s="1052"/>
      <c r="AB1155" s="1053"/>
    </row>
    <row r="1156" spans="1:28" ht="15.75" thickBot="1" x14ac:dyDescent="0.3">
      <c r="A1156" s="987"/>
      <c r="B1156" s="987"/>
      <c r="C1156" s="987"/>
      <c r="D1156" s="987"/>
      <c r="E1156" s="987"/>
      <c r="F1156" s="987"/>
      <c r="G1156" s="964" t="s">
        <v>11</v>
      </c>
      <c r="H1156" s="963"/>
      <c r="I1156" s="971" t="s">
        <v>12</v>
      </c>
      <c r="J1156" s="972"/>
      <c r="K1156" s="973" t="s">
        <v>13</v>
      </c>
      <c r="L1156" s="972"/>
      <c r="M1156" s="973" t="s">
        <v>14</v>
      </c>
      <c r="N1156" s="972"/>
      <c r="O1156" s="973" t="s">
        <v>15</v>
      </c>
      <c r="P1156" s="972"/>
      <c r="Q1156" s="973" t="s">
        <v>16</v>
      </c>
      <c r="R1156" s="972"/>
      <c r="S1156" s="973" t="s">
        <v>17</v>
      </c>
      <c r="T1156" s="972"/>
      <c r="U1156" s="973" t="s">
        <v>18</v>
      </c>
      <c r="V1156" s="972"/>
      <c r="W1156" s="973" t="s">
        <v>19</v>
      </c>
      <c r="X1156" s="972"/>
      <c r="Y1156" s="1189"/>
      <c r="Z1156" s="1190"/>
      <c r="AA1156" s="1190"/>
      <c r="AB1156" s="1191"/>
    </row>
    <row r="1157" spans="1:28" ht="15.75" thickTop="1" x14ac:dyDescent="0.25">
      <c r="A1157" s="1184" t="s">
        <v>20</v>
      </c>
      <c r="B1157" s="1186" t="s">
        <v>21</v>
      </c>
      <c r="C1157" s="1095" t="s">
        <v>22</v>
      </c>
      <c r="D1157" s="974" t="s">
        <v>23</v>
      </c>
      <c r="E1157" s="975"/>
      <c r="F1157" s="1038" t="s">
        <v>24</v>
      </c>
      <c r="G1157" s="1038" t="s">
        <v>25</v>
      </c>
      <c r="H1157" s="1038" t="s">
        <v>26</v>
      </c>
      <c r="I1157" s="1188" t="s">
        <v>25</v>
      </c>
      <c r="J1157" s="1188" t="s">
        <v>26</v>
      </c>
      <c r="K1157" s="1188" t="s">
        <v>25</v>
      </c>
      <c r="L1157" s="1188" t="s">
        <v>26</v>
      </c>
      <c r="M1157" s="1188" t="s">
        <v>25</v>
      </c>
      <c r="N1157" s="1188" t="s">
        <v>26</v>
      </c>
      <c r="O1157" s="1188" t="s">
        <v>25</v>
      </c>
      <c r="P1157" s="1188" t="s">
        <v>26</v>
      </c>
      <c r="Q1157" s="1188" t="s">
        <v>25</v>
      </c>
      <c r="R1157" s="1188" t="s">
        <v>26</v>
      </c>
      <c r="S1157" s="1188" t="s">
        <v>25</v>
      </c>
      <c r="T1157" s="1188" t="s">
        <v>26</v>
      </c>
      <c r="U1157" s="1188" t="s">
        <v>25</v>
      </c>
      <c r="V1157" s="1188" t="s">
        <v>26</v>
      </c>
      <c r="W1157" s="1188" t="s">
        <v>25</v>
      </c>
      <c r="X1157" s="1188" t="s">
        <v>26</v>
      </c>
      <c r="Y1157" s="1192" t="s">
        <v>27</v>
      </c>
      <c r="Z1157" s="1192" t="s">
        <v>28</v>
      </c>
      <c r="AA1157" s="1188" t="s">
        <v>29</v>
      </c>
      <c r="AB1157" s="1193" t="s">
        <v>30</v>
      </c>
    </row>
    <row r="1158" spans="1:28" ht="36" x14ac:dyDescent="0.25">
      <c r="A1158" s="1185"/>
      <c r="B1158" s="1187"/>
      <c r="C1158" s="1096"/>
      <c r="D1158" s="461" t="s">
        <v>327</v>
      </c>
      <c r="E1158" s="461" t="s">
        <v>328</v>
      </c>
      <c r="F1158" s="1039"/>
      <c r="G1158" s="1039"/>
      <c r="H1158" s="1039"/>
      <c r="I1158" s="1039"/>
      <c r="J1158" s="1039"/>
      <c r="K1158" s="1039"/>
      <c r="L1158" s="1039"/>
      <c r="M1158" s="1039"/>
      <c r="N1158" s="1039"/>
      <c r="O1158" s="1039"/>
      <c r="P1158" s="1039"/>
      <c r="Q1158" s="1039"/>
      <c r="R1158" s="1039"/>
      <c r="S1158" s="1039"/>
      <c r="T1158" s="1039"/>
      <c r="U1158" s="1039"/>
      <c r="V1158" s="1039"/>
      <c r="W1158" s="1039"/>
      <c r="X1158" s="1039"/>
      <c r="Y1158" s="1096"/>
      <c r="Z1158" s="1096"/>
      <c r="AA1158" s="1039"/>
      <c r="AB1158" s="1194"/>
    </row>
    <row r="1159" spans="1:28" ht="25.5" x14ac:dyDescent="0.25">
      <c r="A1159" s="213" t="s">
        <v>507</v>
      </c>
      <c r="B1159" s="531" t="s">
        <v>919</v>
      </c>
      <c r="C1159" s="440" t="str">
        <f>IF(AB1159&gt;=470000,"LPN",IF(AND(AB1159&gt;190000,AB1159&lt;470000),"LP",IF(AND(AB1159&gt;=56000,AB1159&lt;=190000),"3C","2C ")))</f>
        <v xml:space="preserve">2C </v>
      </c>
      <c r="D1159" s="214"/>
      <c r="E1159" s="254" t="s">
        <v>920</v>
      </c>
      <c r="F1159" s="256" t="s">
        <v>921</v>
      </c>
      <c r="G1159" s="218" t="s">
        <v>44</v>
      </c>
      <c r="H1159" s="218" t="s">
        <v>44</v>
      </c>
      <c r="I1159" s="218" t="s">
        <v>44</v>
      </c>
      <c r="J1159" s="218" t="s">
        <v>44</v>
      </c>
      <c r="K1159" s="218">
        <f t="shared" ref="K1159:K1186" si="178">SUM(L1159-8)</f>
        <v>41672</v>
      </c>
      <c r="L1159" s="218">
        <f t="shared" ref="L1159:M1185" si="179">SUM(M1159*1)</f>
        <v>41680</v>
      </c>
      <c r="M1159" s="218">
        <f t="shared" si="179"/>
        <v>41680</v>
      </c>
      <c r="N1159" s="218">
        <f t="shared" ref="N1159:N1186" si="180">SUM(O1159-1)</f>
        <v>41680</v>
      </c>
      <c r="O1159" s="218">
        <f t="shared" ref="O1159:O1186" si="181">SUM(U1159-3)</f>
        <v>41681</v>
      </c>
      <c r="P1159" s="218">
        <f t="shared" ref="P1159:P1186" si="182">SUM(U1159*1)</f>
        <v>41684</v>
      </c>
      <c r="Q1159" s="218" t="s">
        <v>44</v>
      </c>
      <c r="R1159" s="218" t="s">
        <v>44</v>
      </c>
      <c r="S1159" s="218" t="s">
        <v>44</v>
      </c>
      <c r="T1159" s="218" t="s">
        <v>44</v>
      </c>
      <c r="U1159" s="218">
        <f t="shared" ref="U1159:V1185" si="183">SUM(V1159-4)</f>
        <v>41684</v>
      </c>
      <c r="V1159" s="218">
        <f t="shared" si="183"/>
        <v>41688</v>
      </c>
      <c r="W1159" s="218">
        <f t="shared" ref="W1159:W1186" si="184">SUM(X1159-3)</f>
        <v>41692</v>
      </c>
      <c r="X1159" s="218">
        <v>41695</v>
      </c>
      <c r="Y1159" s="256"/>
      <c r="Z1159" s="256"/>
      <c r="AA1159" s="259">
        <v>12391.2</v>
      </c>
      <c r="AB1159" s="879"/>
    </row>
    <row r="1160" spans="1:28" ht="25.5" x14ac:dyDescent="0.25">
      <c r="A1160" s="439"/>
      <c r="B1160" s="531" t="s">
        <v>922</v>
      </c>
      <c r="C1160" s="440" t="s">
        <v>307</v>
      </c>
      <c r="D1160" s="214"/>
      <c r="E1160" s="254" t="s">
        <v>923</v>
      </c>
      <c r="F1160" s="256" t="s">
        <v>924</v>
      </c>
      <c r="G1160" s="218" t="s">
        <v>44</v>
      </c>
      <c r="H1160" s="218" t="s">
        <v>44</v>
      </c>
      <c r="I1160" s="218" t="s">
        <v>44</v>
      </c>
      <c r="J1160" s="218" t="s">
        <v>44</v>
      </c>
      <c r="K1160" s="218">
        <f t="shared" si="178"/>
        <v>42067</v>
      </c>
      <c r="L1160" s="218">
        <f t="shared" si="179"/>
        <v>42075</v>
      </c>
      <c r="M1160" s="218">
        <f t="shared" si="179"/>
        <v>42075</v>
      </c>
      <c r="N1160" s="218">
        <f t="shared" si="180"/>
        <v>42075</v>
      </c>
      <c r="O1160" s="218">
        <f t="shared" si="181"/>
        <v>42076</v>
      </c>
      <c r="P1160" s="218">
        <f t="shared" si="182"/>
        <v>42079</v>
      </c>
      <c r="Q1160" s="218" t="s">
        <v>44</v>
      </c>
      <c r="R1160" s="218" t="s">
        <v>44</v>
      </c>
      <c r="S1160" s="218" t="s">
        <v>44</v>
      </c>
      <c r="T1160" s="218" t="s">
        <v>44</v>
      </c>
      <c r="U1160" s="218">
        <f t="shared" si="183"/>
        <v>42079</v>
      </c>
      <c r="V1160" s="218">
        <f t="shared" si="183"/>
        <v>42083</v>
      </c>
      <c r="W1160" s="218">
        <f t="shared" si="184"/>
        <v>42087</v>
      </c>
      <c r="X1160" s="218">
        <v>42090</v>
      </c>
      <c r="Y1160" s="256"/>
      <c r="Z1160" s="256"/>
      <c r="AA1160" s="259">
        <v>17500</v>
      </c>
      <c r="AB1160" s="879"/>
    </row>
    <row r="1161" spans="1:28" ht="25.5" x14ac:dyDescent="0.25">
      <c r="A1161" s="439"/>
      <c r="B1161" s="531" t="s">
        <v>922</v>
      </c>
      <c r="C1161" s="440" t="s">
        <v>307</v>
      </c>
      <c r="D1161" s="214"/>
      <c r="E1161" s="254" t="s">
        <v>923</v>
      </c>
      <c r="F1161" s="256" t="s">
        <v>925</v>
      </c>
      <c r="G1161" s="218" t="s">
        <v>44</v>
      </c>
      <c r="H1161" s="218" t="s">
        <v>44</v>
      </c>
      <c r="I1161" s="218" t="s">
        <v>44</v>
      </c>
      <c r="J1161" s="218" t="s">
        <v>44</v>
      </c>
      <c r="K1161" s="218">
        <f t="shared" si="178"/>
        <v>42101</v>
      </c>
      <c r="L1161" s="218">
        <f t="shared" si="179"/>
        <v>42109</v>
      </c>
      <c r="M1161" s="218">
        <f t="shared" si="179"/>
        <v>42109</v>
      </c>
      <c r="N1161" s="218">
        <f t="shared" si="180"/>
        <v>42109</v>
      </c>
      <c r="O1161" s="218">
        <f t="shared" si="181"/>
        <v>42110</v>
      </c>
      <c r="P1161" s="218">
        <f t="shared" si="182"/>
        <v>42113</v>
      </c>
      <c r="Q1161" s="218" t="s">
        <v>44</v>
      </c>
      <c r="R1161" s="218" t="s">
        <v>44</v>
      </c>
      <c r="S1161" s="218" t="s">
        <v>44</v>
      </c>
      <c r="T1161" s="218" t="s">
        <v>44</v>
      </c>
      <c r="U1161" s="218">
        <f t="shared" si="183"/>
        <v>42113</v>
      </c>
      <c r="V1161" s="218">
        <f t="shared" si="183"/>
        <v>42117</v>
      </c>
      <c r="W1161" s="218">
        <f t="shared" si="184"/>
        <v>42121</v>
      </c>
      <c r="X1161" s="218">
        <v>42124</v>
      </c>
      <c r="Y1161" s="256"/>
      <c r="Z1161" s="256"/>
      <c r="AA1161" s="259">
        <v>17500</v>
      </c>
      <c r="AB1161" s="879"/>
    </row>
    <row r="1162" spans="1:28" ht="25.5" x14ac:dyDescent="0.25">
      <c r="A1162" s="439"/>
      <c r="B1162" s="531" t="s">
        <v>922</v>
      </c>
      <c r="C1162" s="440" t="s">
        <v>307</v>
      </c>
      <c r="D1162" s="214"/>
      <c r="E1162" s="254" t="s">
        <v>923</v>
      </c>
      <c r="F1162" s="256" t="s">
        <v>926</v>
      </c>
      <c r="G1162" s="218" t="s">
        <v>44</v>
      </c>
      <c r="H1162" s="218" t="s">
        <v>44</v>
      </c>
      <c r="I1162" s="218" t="s">
        <v>44</v>
      </c>
      <c r="J1162" s="218" t="s">
        <v>44</v>
      </c>
      <c r="K1162" s="218">
        <f t="shared" si="178"/>
        <v>42193</v>
      </c>
      <c r="L1162" s="218">
        <f t="shared" si="179"/>
        <v>42201</v>
      </c>
      <c r="M1162" s="218">
        <f t="shared" si="179"/>
        <v>42201</v>
      </c>
      <c r="N1162" s="218">
        <f t="shared" si="180"/>
        <v>42201</v>
      </c>
      <c r="O1162" s="218">
        <f t="shared" si="181"/>
        <v>42202</v>
      </c>
      <c r="P1162" s="218">
        <f t="shared" si="182"/>
        <v>42205</v>
      </c>
      <c r="Q1162" s="218" t="s">
        <v>44</v>
      </c>
      <c r="R1162" s="218" t="s">
        <v>44</v>
      </c>
      <c r="S1162" s="218" t="s">
        <v>44</v>
      </c>
      <c r="T1162" s="218" t="s">
        <v>44</v>
      </c>
      <c r="U1162" s="218">
        <f t="shared" si="183"/>
        <v>42205</v>
      </c>
      <c r="V1162" s="218">
        <f t="shared" si="183"/>
        <v>42209</v>
      </c>
      <c r="W1162" s="218">
        <f t="shared" si="184"/>
        <v>42213</v>
      </c>
      <c r="X1162" s="218">
        <v>42216</v>
      </c>
      <c r="Y1162" s="256"/>
      <c r="Z1162" s="256"/>
      <c r="AA1162" s="259">
        <v>17500</v>
      </c>
      <c r="AB1162" s="879"/>
    </row>
    <row r="1163" spans="1:28" ht="25.5" x14ac:dyDescent="0.25">
      <c r="A1163" s="439"/>
      <c r="B1163" s="531" t="s">
        <v>922</v>
      </c>
      <c r="C1163" s="440" t="s">
        <v>307</v>
      </c>
      <c r="D1163" s="214"/>
      <c r="E1163" s="254" t="s">
        <v>923</v>
      </c>
      <c r="F1163" s="256" t="s">
        <v>927</v>
      </c>
      <c r="G1163" s="218" t="s">
        <v>44</v>
      </c>
      <c r="H1163" s="218" t="s">
        <v>44</v>
      </c>
      <c r="I1163" s="218" t="s">
        <v>44</v>
      </c>
      <c r="J1163" s="218" t="s">
        <v>44</v>
      </c>
      <c r="K1163" s="218">
        <f t="shared" si="178"/>
        <v>42249</v>
      </c>
      <c r="L1163" s="218">
        <f t="shared" si="179"/>
        <v>42257</v>
      </c>
      <c r="M1163" s="218">
        <f t="shared" si="179"/>
        <v>42257</v>
      </c>
      <c r="N1163" s="218">
        <f t="shared" si="180"/>
        <v>42257</v>
      </c>
      <c r="O1163" s="218">
        <f t="shared" si="181"/>
        <v>42258</v>
      </c>
      <c r="P1163" s="218">
        <f t="shared" si="182"/>
        <v>42261</v>
      </c>
      <c r="Q1163" s="218" t="s">
        <v>44</v>
      </c>
      <c r="R1163" s="218" t="s">
        <v>44</v>
      </c>
      <c r="S1163" s="218" t="s">
        <v>44</v>
      </c>
      <c r="T1163" s="218" t="s">
        <v>44</v>
      </c>
      <c r="U1163" s="218">
        <f t="shared" si="183"/>
        <v>42261</v>
      </c>
      <c r="V1163" s="218">
        <f t="shared" si="183"/>
        <v>42265</v>
      </c>
      <c r="W1163" s="218">
        <f t="shared" si="184"/>
        <v>42269</v>
      </c>
      <c r="X1163" s="218">
        <v>42272</v>
      </c>
      <c r="Y1163" s="256"/>
      <c r="Z1163" s="256"/>
      <c r="AA1163" s="259">
        <v>17500</v>
      </c>
      <c r="AB1163" s="879"/>
    </row>
    <row r="1164" spans="1:28" ht="25.5" x14ac:dyDescent="0.25">
      <c r="A1164" s="439"/>
      <c r="B1164" s="531" t="s">
        <v>928</v>
      </c>
      <c r="C1164" s="440" t="s">
        <v>307</v>
      </c>
      <c r="D1164" s="214"/>
      <c r="E1164" s="254" t="s">
        <v>929</v>
      </c>
      <c r="F1164" s="256" t="s">
        <v>930</v>
      </c>
      <c r="G1164" s="218" t="s">
        <v>44</v>
      </c>
      <c r="H1164" s="218" t="s">
        <v>44</v>
      </c>
      <c r="I1164" s="218" t="s">
        <v>44</v>
      </c>
      <c r="J1164" s="218" t="s">
        <v>44</v>
      </c>
      <c r="K1164" s="218">
        <f t="shared" si="178"/>
        <v>42067</v>
      </c>
      <c r="L1164" s="218">
        <f t="shared" si="179"/>
        <v>42075</v>
      </c>
      <c r="M1164" s="218">
        <f t="shared" si="179"/>
        <v>42075</v>
      </c>
      <c r="N1164" s="218">
        <f t="shared" si="180"/>
        <v>42075</v>
      </c>
      <c r="O1164" s="218">
        <f t="shared" si="181"/>
        <v>42076</v>
      </c>
      <c r="P1164" s="218">
        <f t="shared" si="182"/>
        <v>42079</v>
      </c>
      <c r="Q1164" s="218" t="s">
        <v>44</v>
      </c>
      <c r="R1164" s="218" t="s">
        <v>44</v>
      </c>
      <c r="S1164" s="218" t="s">
        <v>44</v>
      </c>
      <c r="T1164" s="218" t="s">
        <v>44</v>
      </c>
      <c r="U1164" s="218">
        <f t="shared" si="183"/>
        <v>42079</v>
      </c>
      <c r="V1164" s="218">
        <f t="shared" si="183"/>
        <v>42083</v>
      </c>
      <c r="W1164" s="218">
        <f t="shared" si="184"/>
        <v>42087</v>
      </c>
      <c r="X1164" s="218">
        <v>42090</v>
      </c>
      <c r="Y1164" s="256"/>
      <c r="Z1164" s="256"/>
      <c r="AA1164" s="259">
        <v>50000</v>
      </c>
      <c r="AB1164" s="879"/>
    </row>
    <row r="1165" spans="1:28" ht="25.5" x14ac:dyDescent="0.25">
      <c r="A1165" s="439"/>
      <c r="B1165" s="531" t="s">
        <v>502</v>
      </c>
      <c r="C1165" s="440" t="s">
        <v>751</v>
      </c>
      <c r="D1165" s="214"/>
      <c r="E1165" s="254" t="s">
        <v>931</v>
      </c>
      <c r="F1165" s="256" t="s">
        <v>932</v>
      </c>
      <c r="G1165" s="218" t="s">
        <v>44</v>
      </c>
      <c r="H1165" s="218" t="s">
        <v>44</v>
      </c>
      <c r="I1165" s="218" t="s">
        <v>44</v>
      </c>
      <c r="J1165" s="218" t="s">
        <v>44</v>
      </c>
      <c r="K1165" s="218">
        <f t="shared" si="178"/>
        <v>42071</v>
      </c>
      <c r="L1165" s="218">
        <f t="shared" si="179"/>
        <v>42079</v>
      </c>
      <c r="M1165" s="218">
        <f t="shared" si="179"/>
        <v>42079</v>
      </c>
      <c r="N1165" s="218">
        <f t="shared" si="180"/>
        <v>42079</v>
      </c>
      <c r="O1165" s="218">
        <f t="shared" si="181"/>
        <v>42080</v>
      </c>
      <c r="P1165" s="218">
        <f t="shared" si="182"/>
        <v>42083</v>
      </c>
      <c r="Q1165" s="218" t="s">
        <v>44</v>
      </c>
      <c r="R1165" s="218" t="s">
        <v>44</v>
      </c>
      <c r="S1165" s="218" t="s">
        <v>44</v>
      </c>
      <c r="T1165" s="218" t="s">
        <v>44</v>
      </c>
      <c r="U1165" s="218">
        <f t="shared" si="183"/>
        <v>42083</v>
      </c>
      <c r="V1165" s="218">
        <f t="shared" si="183"/>
        <v>42087</v>
      </c>
      <c r="W1165" s="218">
        <f t="shared" si="184"/>
        <v>42091</v>
      </c>
      <c r="X1165" s="218">
        <v>42094</v>
      </c>
      <c r="Y1165" s="256"/>
      <c r="Z1165" s="256"/>
      <c r="AA1165" s="259">
        <v>53747</v>
      </c>
      <c r="AB1165" s="879"/>
    </row>
    <row r="1166" spans="1:28" ht="25.5" x14ac:dyDescent="0.25">
      <c r="A1166" s="439"/>
      <c r="B1166" s="531" t="s">
        <v>502</v>
      </c>
      <c r="C1166" s="440" t="s">
        <v>751</v>
      </c>
      <c r="D1166" s="214"/>
      <c r="E1166" s="254" t="s">
        <v>931</v>
      </c>
      <c r="F1166" s="256" t="s">
        <v>933</v>
      </c>
      <c r="G1166" s="218" t="s">
        <v>44</v>
      </c>
      <c r="H1166" s="218" t="s">
        <v>44</v>
      </c>
      <c r="I1166" s="218" t="s">
        <v>44</v>
      </c>
      <c r="J1166" s="218" t="s">
        <v>44</v>
      </c>
      <c r="K1166" s="218">
        <f t="shared" si="178"/>
        <v>42101</v>
      </c>
      <c r="L1166" s="218">
        <f t="shared" si="179"/>
        <v>42109</v>
      </c>
      <c r="M1166" s="218">
        <f t="shared" si="179"/>
        <v>42109</v>
      </c>
      <c r="N1166" s="218">
        <f t="shared" si="180"/>
        <v>42109</v>
      </c>
      <c r="O1166" s="218">
        <f t="shared" si="181"/>
        <v>42110</v>
      </c>
      <c r="P1166" s="218">
        <f t="shared" si="182"/>
        <v>42113</v>
      </c>
      <c r="Q1166" s="218" t="s">
        <v>44</v>
      </c>
      <c r="R1166" s="218" t="s">
        <v>44</v>
      </c>
      <c r="S1166" s="218" t="s">
        <v>44</v>
      </c>
      <c r="T1166" s="218" t="s">
        <v>44</v>
      </c>
      <c r="U1166" s="218">
        <f t="shared" si="183"/>
        <v>42113</v>
      </c>
      <c r="V1166" s="218">
        <f t="shared" si="183"/>
        <v>42117</v>
      </c>
      <c r="W1166" s="218">
        <f t="shared" si="184"/>
        <v>42121</v>
      </c>
      <c r="X1166" s="218">
        <v>42124</v>
      </c>
      <c r="Y1166" s="256"/>
      <c r="Z1166" s="256"/>
      <c r="AA1166" s="259">
        <v>53747</v>
      </c>
      <c r="AB1166" s="879"/>
    </row>
    <row r="1167" spans="1:28" ht="25.5" x14ac:dyDescent="0.25">
      <c r="A1167" s="439" t="s">
        <v>507</v>
      </c>
      <c r="B1167" s="531" t="s">
        <v>502</v>
      </c>
      <c r="C1167" s="214" t="s">
        <v>751</v>
      </c>
      <c r="D1167" s="214"/>
      <c r="E1167" s="254" t="s">
        <v>931</v>
      </c>
      <c r="F1167" s="256" t="s">
        <v>934</v>
      </c>
      <c r="G1167" s="218" t="s">
        <v>44</v>
      </c>
      <c r="H1167" s="218" t="s">
        <v>44</v>
      </c>
      <c r="I1167" s="218" t="s">
        <v>44</v>
      </c>
      <c r="J1167" s="218" t="s">
        <v>44</v>
      </c>
      <c r="K1167" s="218">
        <f t="shared" si="178"/>
        <v>42193</v>
      </c>
      <c r="L1167" s="218">
        <f t="shared" si="179"/>
        <v>42201</v>
      </c>
      <c r="M1167" s="218">
        <f t="shared" si="179"/>
        <v>42201</v>
      </c>
      <c r="N1167" s="218">
        <f t="shared" si="180"/>
        <v>42201</v>
      </c>
      <c r="O1167" s="218">
        <f t="shared" si="181"/>
        <v>42202</v>
      </c>
      <c r="P1167" s="218">
        <f t="shared" si="182"/>
        <v>42205</v>
      </c>
      <c r="Q1167" s="218" t="s">
        <v>44</v>
      </c>
      <c r="R1167" s="218" t="s">
        <v>44</v>
      </c>
      <c r="S1167" s="218" t="s">
        <v>44</v>
      </c>
      <c r="T1167" s="218" t="s">
        <v>44</v>
      </c>
      <c r="U1167" s="218">
        <f t="shared" si="183"/>
        <v>42205</v>
      </c>
      <c r="V1167" s="218">
        <f t="shared" si="183"/>
        <v>42209</v>
      </c>
      <c r="W1167" s="218">
        <f t="shared" si="184"/>
        <v>42213</v>
      </c>
      <c r="X1167" s="218">
        <v>42216</v>
      </c>
      <c r="Y1167" s="256"/>
      <c r="Z1167" s="256"/>
      <c r="AA1167" s="259">
        <v>53747</v>
      </c>
      <c r="AB1167" s="879"/>
    </row>
    <row r="1168" spans="1:28" ht="25.5" x14ac:dyDescent="0.25">
      <c r="A1168" s="439"/>
      <c r="B1168" s="531" t="s">
        <v>935</v>
      </c>
      <c r="C1168" s="440" t="s">
        <v>307</v>
      </c>
      <c r="D1168" s="440"/>
      <c r="E1168" s="254" t="s">
        <v>936</v>
      </c>
      <c r="F1168" s="256" t="s">
        <v>937</v>
      </c>
      <c r="G1168" s="218" t="s">
        <v>44</v>
      </c>
      <c r="H1168" s="218" t="s">
        <v>44</v>
      </c>
      <c r="I1168" s="218" t="s">
        <v>44</v>
      </c>
      <c r="J1168" s="218" t="s">
        <v>44</v>
      </c>
      <c r="K1168" s="218">
        <f t="shared" si="178"/>
        <v>42067</v>
      </c>
      <c r="L1168" s="218">
        <f t="shared" si="179"/>
        <v>42075</v>
      </c>
      <c r="M1168" s="218">
        <f t="shared" si="179"/>
        <v>42075</v>
      </c>
      <c r="N1168" s="218">
        <f t="shared" si="180"/>
        <v>42075</v>
      </c>
      <c r="O1168" s="218">
        <f t="shared" si="181"/>
        <v>42076</v>
      </c>
      <c r="P1168" s="218">
        <f t="shared" si="182"/>
        <v>42079</v>
      </c>
      <c r="Q1168" s="218" t="s">
        <v>44</v>
      </c>
      <c r="R1168" s="218" t="s">
        <v>44</v>
      </c>
      <c r="S1168" s="218" t="s">
        <v>44</v>
      </c>
      <c r="T1168" s="218" t="s">
        <v>44</v>
      </c>
      <c r="U1168" s="218">
        <f t="shared" si="183"/>
        <v>42079</v>
      </c>
      <c r="V1168" s="218">
        <f t="shared" si="183"/>
        <v>42083</v>
      </c>
      <c r="W1168" s="218">
        <f t="shared" si="184"/>
        <v>42087</v>
      </c>
      <c r="X1168" s="218">
        <v>42090</v>
      </c>
      <c r="Y1168" s="256"/>
      <c r="Z1168" s="256"/>
      <c r="AA1168" s="259">
        <v>25000</v>
      </c>
      <c r="AB1168" s="879"/>
    </row>
    <row r="1169" spans="1:28" ht="25.5" x14ac:dyDescent="0.25">
      <c r="A1169" s="439"/>
      <c r="B1169" s="531" t="s">
        <v>935</v>
      </c>
      <c r="C1169" s="440" t="s">
        <v>307</v>
      </c>
      <c r="D1169" s="440"/>
      <c r="E1169" s="254" t="s">
        <v>936</v>
      </c>
      <c r="F1169" s="256" t="s">
        <v>938</v>
      </c>
      <c r="G1169" s="218" t="s">
        <v>44</v>
      </c>
      <c r="H1169" s="218" t="s">
        <v>44</v>
      </c>
      <c r="I1169" s="218" t="s">
        <v>44</v>
      </c>
      <c r="J1169" s="218" t="s">
        <v>44</v>
      </c>
      <c r="K1169" s="218">
        <f t="shared" si="178"/>
        <v>42158</v>
      </c>
      <c r="L1169" s="218">
        <f t="shared" si="179"/>
        <v>42166</v>
      </c>
      <c r="M1169" s="218">
        <f t="shared" si="179"/>
        <v>42166</v>
      </c>
      <c r="N1169" s="218">
        <f t="shared" si="180"/>
        <v>42166</v>
      </c>
      <c r="O1169" s="218">
        <f t="shared" si="181"/>
        <v>42167</v>
      </c>
      <c r="P1169" s="218">
        <f t="shared" si="182"/>
        <v>42170</v>
      </c>
      <c r="Q1169" s="218" t="s">
        <v>44</v>
      </c>
      <c r="R1169" s="218" t="s">
        <v>44</v>
      </c>
      <c r="S1169" s="218" t="s">
        <v>44</v>
      </c>
      <c r="T1169" s="218" t="s">
        <v>44</v>
      </c>
      <c r="U1169" s="218">
        <f t="shared" si="183"/>
        <v>42170</v>
      </c>
      <c r="V1169" s="218">
        <f t="shared" si="183"/>
        <v>42174</v>
      </c>
      <c r="W1169" s="218">
        <f t="shared" si="184"/>
        <v>42178</v>
      </c>
      <c r="X1169" s="218">
        <v>42181</v>
      </c>
      <c r="Y1169" s="256"/>
      <c r="Z1169" s="256"/>
      <c r="AA1169" s="259">
        <v>25000</v>
      </c>
      <c r="AB1169" s="879"/>
    </row>
    <row r="1170" spans="1:28" ht="25.5" x14ac:dyDescent="0.25">
      <c r="A1170" s="439"/>
      <c r="B1170" s="531" t="s">
        <v>939</v>
      </c>
      <c r="C1170" s="440" t="s">
        <v>307</v>
      </c>
      <c r="D1170" s="440"/>
      <c r="E1170" s="254" t="s">
        <v>940</v>
      </c>
      <c r="F1170" s="256" t="s">
        <v>941</v>
      </c>
      <c r="G1170" s="218" t="s">
        <v>44</v>
      </c>
      <c r="H1170" s="218" t="s">
        <v>44</v>
      </c>
      <c r="I1170" s="218" t="s">
        <v>44</v>
      </c>
      <c r="J1170" s="218" t="s">
        <v>44</v>
      </c>
      <c r="K1170" s="218">
        <f t="shared" si="178"/>
        <v>42130</v>
      </c>
      <c r="L1170" s="218">
        <f t="shared" si="179"/>
        <v>42138</v>
      </c>
      <c r="M1170" s="218">
        <f t="shared" si="179"/>
        <v>42138</v>
      </c>
      <c r="N1170" s="218">
        <f t="shared" si="180"/>
        <v>42138</v>
      </c>
      <c r="O1170" s="218">
        <f t="shared" si="181"/>
        <v>42139</v>
      </c>
      <c r="P1170" s="218">
        <f t="shared" si="182"/>
        <v>42142</v>
      </c>
      <c r="Q1170" s="218" t="s">
        <v>44</v>
      </c>
      <c r="R1170" s="218" t="s">
        <v>44</v>
      </c>
      <c r="S1170" s="218" t="s">
        <v>44</v>
      </c>
      <c r="T1170" s="218" t="s">
        <v>44</v>
      </c>
      <c r="U1170" s="218">
        <f t="shared" si="183"/>
        <v>42142</v>
      </c>
      <c r="V1170" s="218">
        <f t="shared" si="183"/>
        <v>42146</v>
      </c>
      <c r="W1170" s="218">
        <f t="shared" si="184"/>
        <v>42150</v>
      </c>
      <c r="X1170" s="218">
        <v>42153</v>
      </c>
      <c r="Y1170" s="256"/>
      <c r="Z1170" s="256"/>
      <c r="AA1170" s="259">
        <v>26619</v>
      </c>
      <c r="AB1170" s="879"/>
    </row>
    <row r="1171" spans="1:28" ht="25.5" x14ac:dyDescent="0.25">
      <c r="A1171" s="439"/>
      <c r="B1171" s="531" t="s">
        <v>939</v>
      </c>
      <c r="C1171" s="440" t="s">
        <v>307</v>
      </c>
      <c r="D1171" s="440"/>
      <c r="E1171" s="254" t="s">
        <v>940</v>
      </c>
      <c r="F1171" s="256" t="s">
        <v>942</v>
      </c>
      <c r="G1171" s="218" t="s">
        <v>44</v>
      </c>
      <c r="H1171" s="218" t="s">
        <v>44</v>
      </c>
      <c r="I1171" s="218" t="s">
        <v>44</v>
      </c>
      <c r="J1171" s="218" t="s">
        <v>44</v>
      </c>
      <c r="K1171" s="218">
        <f t="shared" si="178"/>
        <v>42186</v>
      </c>
      <c r="L1171" s="218">
        <f t="shared" si="179"/>
        <v>42194</v>
      </c>
      <c r="M1171" s="218">
        <f t="shared" si="179"/>
        <v>42194</v>
      </c>
      <c r="N1171" s="218">
        <f t="shared" si="180"/>
        <v>42194</v>
      </c>
      <c r="O1171" s="218">
        <f t="shared" si="181"/>
        <v>42195</v>
      </c>
      <c r="P1171" s="218">
        <f t="shared" si="182"/>
        <v>42198</v>
      </c>
      <c r="Q1171" s="218" t="s">
        <v>44</v>
      </c>
      <c r="R1171" s="218" t="s">
        <v>44</v>
      </c>
      <c r="S1171" s="218" t="s">
        <v>44</v>
      </c>
      <c r="T1171" s="218" t="s">
        <v>44</v>
      </c>
      <c r="U1171" s="218">
        <f t="shared" si="183"/>
        <v>42198</v>
      </c>
      <c r="V1171" s="218">
        <f t="shared" si="183"/>
        <v>42202</v>
      </c>
      <c r="W1171" s="218">
        <f t="shared" si="184"/>
        <v>42206</v>
      </c>
      <c r="X1171" s="218">
        <v>42209</v>
      </c>
      <c r="Y1171" s="256"/>
      <c r="Z1171" s="256"/>
      <c r="AA1171" s="259">
        <v>26619</v>
      </c>
      <c r="AB1171" s="879"/>
    </row>
    <row r="1172" spans="1:28" ht="25.5" x14ac:dyDescent="0.25">
      <c r="A1172" s="439"/>
      <c r="B1172" s="531" t="s">
        <v>939</v>
      </c>
      <c r="C1172" s="440" t="s">
        <v>307</v>
      </c>
      <c r="D1172" s="440"/>
      <c r="E1172" s="254" t="s">
        <v>940</v>
      </c>
      <c r="F1172" s="256" t="s">
        <v>942</v>
      </c>
      <c r="G1172" s="218" t="s">
        <v>44</v>
      </c>
      <c r="H1172" s="218" t="s">
        <v>44</v>
      </c>
      <c r="I1172" s="218" t="s">
        <v>44</v>
      </c>
      <c r="J1172" s="218" t="s">
        <v>44</v>
      </c>
      <c r="K1172" s="218">
        <f t="shared" si="178"/>
        <v>42242</v>
      </c>
      <c r="L1172" s="218">
        <f t="shared" si="179"/>
        <v>42250</v>
      </c>
      <c r="M1172" s="218">
        <f t="shared" si="179"/>
        <v>42250</v>
      </c>
      <c r="N1172" s="218">
        <f t="shared" si="180"/>
        <v>42250</v>
      </c>
      <c r="O1172" s="218">
        <f t="shared" si="181"/>
        <v>42251</v>
      </c>
      <c r="P1172" s="218">
        <f t="shared" si="182"/>
        <v>42254</v>
      </c>
      <c r="Q1172" s="218" t="s">
        <v>44</v>
      </c>
      <c r="R1172" s="218" t="s">
        <v>44</v>
      </c>
      <c r="S1172" s="218" t="s">
        <v>44</v>
      </c>
      <c r="T1172" s="218" t="s">
        <v>44</v>
      </c>
      <c r="U1172" s="218">
        <f t="shared" si="183"/>
        <v>42254</v>
      </c>
      <c r="V1172" s="218">
        <f t="shared" si="183"/>
        <v>42258</v>
      </c>
      <c r="W1172" s="218">
        <f t="shared" si="184"/>
        <v>42262</v>
      </c>
      <c r="X1172" s="218">
        <v>42265</v>
      </c>
      <c r="Y1172" s="256"/>
      <c r="Z1172" s="256"/>
      <c r="AA1172" s="259">
        <v>26620</v>
      </c>
      <c r="AB1172" s="879"/>
    </row>
    <row r="1173" spans="1:28" ht="25.5" x14ac:dyDescent="0.25">
      <c r="A1173" s="439"/>
      <c r="B1173" s="531" t="s">
        <v>943</v>
      </c>
      <c r="C1173" s="440" t="s">
        <v>307</v>
      </c>
      <c r="D1173" s="440"/>
      <c r="E1173" s="254" t="s">
        <v>944</v>
      </c>
      <c r="F1173" s="256" t="s">
        <v>945</v>
      </c>
      <c r="G1173" s="218" t="s">
        <v>44</v>
      </c>
      <c r="H1173" s="218" t="s">
        <v>44</v>
      </c>
      <c r="I1173" s="218" t="s">
        <v>44</v>
      </c>
      <c r="J1173" s="218" t="s">
        <v>44</v>
      </c>
      <c r="K1173" s="218">
        <f t="shared" si="178"/>
        <v>42067</v>
      </c>
      <c r="L1173" s="218">
        <f t="shared" si="179"/>
        <v>42075</v>
      </c>
      <c r="M1173" s="218">
        <f t="shared" si="179"/>
        <v>42075</v>
      </c>
      <c r="N1173" s="218">
        <f t="shared" si="180"/>
        <v>42075</v>
      </c>
      <c r="O1173" s="218">
        <f t="shared" si="181"/>
        <v>42076</v>
      </c>
      <c r="P1173" s="218">
        <f t="shared" si="182"/>
        <v>42079</v>
      </c>
      <c r="Q1173" s="218" t="s">
        <v>44</v>
      </c>
      <c r="R1173" s="218" t="s">
        <v>44</v>
      </c>
      <c r="S1173" s="218" t="s">
        <v>44</v>
      </c>
      <c r="T1173" s="218" t="s">
        <v>44</v>
      </c>
      <c r="U1173" s="218">
        <f t="shared" si="183"/>
        <v>42079</v>
      </c>
      <c r="V1173" s="218">
        <f t="shared" si="183"/>
        <v>42083</v>
      </c>
      <c r="W1173" s="218">
        <f t="shared" si="184"/>
        <v>42087</v>
      </c>
      <c r="X1173" s="218">
        <v>42090</v>
      </c>
      <c r="Y1173" s="256"/>
      <c r="Z1173" s="256"/>
      <c r="AA1173" s="259">
        <v>50000</v>
      </c>
      <c r="AB1173" s="879"/>
    </row>
    <row r="1174" spans="1:28" ht="25.5" x14ac:dyDescent="0.25">
      <c r="A1174" s="439"/>
      <c r="B1174" s="531" t="s">
        <v>943</v>
      </c>
      <c r="C1174" s="440" t="s">
        <v>307</v>
      </c>
      <c r="D1174" s="440"/>
      <c r="E1174" s="254" t="s">
        <v>944</v>
      </c>
      <c r="F1174" s="256" t="s">
        <v>946</v>
      </c>
      <c r="G1174" s="218" t="s">
        <v>44</v>
      </c>
      <c r="H1174" s="218" t="s">
        <v>44</v>
      </c>
      <c r="I1174" s="218" t="s">
        <v>44</v>
      </c>
      <c r="J1174" s="218" t="s">
        <v>44</v>
      </c>
      <c r="K1174" s="218">
        <f t="shared" si="178"/>
        <v>42130</v>
      </c>
      <c r="L1174" s="218">
        <f t="shared" si="179"/>
        <v>42138</v>
      </c>
      <c r="M1174" s="218">
        <f t="shared" si="179"/>
        <v>42138</v>
      </c>
      <c r="N1174" s="218">
        <f t="shared" si="180"/>
        <v>42138</v>
      </c>
      <c r="O1174" s="218">
        <f t="shared" si="181"/>
        <v>42139</v>
      </c>
      <c r="P1174" s="218">
        <f t="shared" si="182"/>
        <v>42142</v>
      </c>
      <c r="Q1174" s="218" t="s">
        <v>44</v>
      </c>
      <c r="R1174" s="218" t="s">
        <v>44</v>
      </c>
      <c r="S1174" s="218" t="s">
        <v>44</v>
      </c>
      <c r="T1174" s="218" t="s">
        <v>44</v>
      </c>
      <c r="U1174" s="218">
        <f t="shared" si="183"/>
        <v>42142</v>
      </c>
      <c r="V1174" s="218">
        <f t="shared" si="183"/>
        <v>42146</v>
      </c>
      <c r="W1174" s="218">
        <f t="shared" si="184"/>
        <v>42150</v>
      </c>
      <c r="X1174" s="218">
        <v>42153</v>
      </c>
      <c r="Y1174" s="256"/>
      <c r="Z1174" s="256"/>
      <c r="AA1174" s="259">
        <v>50000</v>
      </c>
      <c r="AB1174" s="879"/>
    </row>
    <row r="1175" spans="1:28" ht="25.5" x14ac:dyDescent="0.25">
      <c r="A1175" s="439"/>
      <c r="B1175" s="531" t="s">
        <v>943</v>
      </c>
      <c r="C1175" s="440" t="s">
        <v>307</v>
      </c>
      <c r="D1175" s="440"/>
      <c r="E1175" s="254" t="s">
        <v>944</v>
      </c>
      <c r="F1175" s="256" t="s">
        <v>947</v>
      </c>
      <c r="G1175" s="218" t="s">
        <v>44</v>
      </c>
      <c r="H1175" s="218" t="s">
        <v>44</v>
      </c>
      <c r="I1175" s="218" t="s">
        <v>44</v>
      </c>
      <c r="J1175" s="218" t="s">
        <v>44</v>
      </c>
      <c r="K1175" s="218">
        <f t="shared" si="178"/>
        <v>42242</v>
      </c>
      <c r="L1175" s="218">
        <f t="shared" si="179"/>
        <v>42250</v>
      </c>
      <c r="M1175" s="218">
        <f t="shared" si="179"/>
        <v>42250</v>
      </c>
      <c r="N1175" s="218">
        <f t="shared" si="180"/>
        <v>42250</v>
      </c>
      <c r="O1175" s="218">
        <f t="shared" si="181"/>
        <v>42251</v>
      </c>
      <c r="P1175" s="218">
        <f t="shared" si="182"/>
        <v>42254</v>
      </c>
      <c r="Q1175" s="218" t="s">
        <v>44</v>
      </c>
      <c r="R1175" s="218" t="s">
        <v>44</v>
      </c>
      <c r="S1175" s="218" t="s">
        <v>44</v>
      </c>
      <c r="T1175" s="218" t="s">
        <v>44</v>
      </c>
      <c r="U1175" s="218">
        <f t="shared" si="183"/>
        <v>42254</v>
      </c>
      <c r="V1175" s="218">
        <f t="shared" si="183"/>
        <v>42258</v>
      </c>
      <c r="W1175" s="218">
        <f t="shared" si="184"/>
        <v>42262</v>
      </c>
      <c r="X1175" s="218">
        <v>42265</v>
      </c>
      <c r="Y1175" s="256"/>
      <c r="Z1175" s="256"/>
      <c r="AA1175" s="259">
        <v>50000</v>
      </c>
      <c r="AB1175" s="879"/>
    </row>
    <row r="1176" spans="1:28" ht="25.5" x14ac:dyDescent="0.25">
      <c r="A1176" s="439"/>
      <c r="B1176" s="531" t="s">
        <v>943</v>
      </c>
      <c r="C1176" s="440" t="s">
        <v>307</v>
      </c>
      <c r="D1176" s="440"/>
      <c r="E1176" s="254" t="s">
        <v>944</v>
      </c>
      <c r="F1176" s="256" t="s">
        <v>948</v>
      </c>
      <c r="G1176" s="218" t="s">
        <v>44</v>
      </c>
      <c r="H1176" s="218" t="s">
        <v>44</v>
      </c>
      <c r="I1176" s="218" t="s">
        <v>44</v>
      </c>
      <c r="J1176" s="218" t="s">
        <v>44</v>
      </c>
      <c r="K1176" s="218">
        <f t="shared" si="178"/>
        <v>42270</v>
      </c>
      <c r="L1176" s="218">
        <f t="shared" si="179"/>
        <v>42278</v>
      </c>
      <c r="M1176" s="218">
        <f t="shared" si="179"/>
        <v>42278</v>
      </c>
      <c r="N1176" s="218">
        <f t="shared" si="180"/>
        <v>42278</v>
      </c>
      <c r="O1176" s="218">
        <f t="shared" si="181"/>
        <v>42279</v>
      </c>
      <c r="P1176" s="218">
        <f t="shared" si="182"/>
        <v>42282</v>
      </c>
      <c r="Q1176" s="218" t="s">
        <v>44</v>
      </c>
      <c r="R1176" s="218" t="s">
        <v>44</v>
      </c>
      <c r="S1176" s="218" t="s">
        <v>44</v>
      </c>
      <c r="T1176" s="218" t="s">
        <v>44</v>
      </c>
      <c r="U1176" s="218">
        <f t="shared" si="183"/>
        <v>42282</v>
      </c>
      <c r="V1176" s="218">
        <f t="shared" si="183"/>
        <v>42286</v>
      </c>
      <c r="W1176" s="218">
        <f t="shared" si="184"/>
        <v>42290</v>
      </c>
      <c r="X1176" s="218">
        <v>42293</v>
      </c>
      <c r="Y1176" s="256"/>
      <c r="Z1176" s="256"/>
      <c r="AA1176" s="259">
        <v>50000</v>
      </c>
      <c r="AB1176" s="879"/>
    </row>
    <row r="1177" spans="1:28" ht="25.5" x14ac:dyDescent="0.25">
      <c r="A1177" s="439"/>
      <c r="B1177" s="531" t="s">
        <v>949</v>
      </c>
      <c r="C1177" s="440" t="s">
        <v>307</v>
      </c>
      <c r="D1177" s="440"/>
      <c r="E1177" s="254" t="s">
        <v>950</v>
      </c>
      <c r="F1177" s="256" t="s">
        <v>951</v>
      </c>
      <c r="G1177" s="218" t="s">
        <v>44</v>
      </c>
      <c r="H1177" s="218" t="s">
        <v>44</v>
      </c>
      <c r="I1177" s="218" t="s">
        <v>44</v>
      </c>
      <c r="J1177" s="218" t="s">
        <v>44</v>
      </c>
      <c r="K1177" s="218">
        <f t="shared" si="178"/>
        <v>42039</v>
      </c>
      <c r="L1177" s="218">
        <f t="shared" si="179"/>
        <v>42047</v>
      </c>
      <c r="M1177" s="218">
        <f t="shared" si="179"/>
        <v>42047</v>
      </c>
      <c r="N1177" s="218">
        <f t="shared" si="180"/>
        <v>42047</v>
      </c>
      <c r="O1177" s="218">
        <f t="shared" si="181"/>
        <v>42048</v>
      </c>
      <c r="P1177" s="218">
        <f t="shared" si="182"/>
        <v>42051</v>
      </c>
      <c r="Q1177" s="218" t="s">
        <v>44</v>
      </c>
      <c r="R1177" s="218" t="s">
        <v>44</v>
      </c>
      <c r="S1177" s="218" t="s">
        <v>44</v>
      </c>
      <c r="T1177" s="218" t="s">
        <v>44</v>
      </c>
      <c r="U1177" s="218">
        <f t="shared" si="183"/>
        <v>42051</v>
      </c>
      <c r="V1177" s="218">
        <f t="shared" si="183"/>
        <v>42055</v>
      </c>
      <c r="W1177" s="218">
        <f t="shared" si="184"/>
        <v>42059</v>
      </c>
      <c r="X1177" s="218">
        <v>42062</v>
      </c>
      <c r="Y1177" s="256"/>
      <c r="Z1177" s="256"/>
      <c r="AA1177" s="259">
        <v>10000</v>
      </c>
      <c r="AB1177" s="879"/>
    </row>
    <row r="1178" spans="1:28" ht="25.5" x14ac:dyDescent="0.25">
      <c r="A1178" s="439"/>
      <c r="B1178" s="531" t="s">
        <v>952</v>
      </c>
      <c r="C1178" s="440" t="s">
        <v>307</v>
      </c>
      <c r="D1178" s="440"/>
      <c r="E1178" s="214" t="s">
        <v>920</v>
      </c>
      <c r="F1178" s="256" t="s">
        <v>953</v>
      </c>
      <c r="G1178" s="218" t="s">
        <v>44</v>
      </c>
      <c r="H1178" s="218" t="s">
        <v>44</v>
      </c>
      <c r="I1178" s="218" t="s">
        <v>44</v>
      </c>
      <c r="J1178" s="218" t="s">
        <v>44</v>
      </c>
      <c r="K1178" s="218">
        <f t="shared" si="178"/>
        <v>42025</v>
      </c>
      <c r="L1178" s="218">
        <f t="shared" si="179"/>
        <v>42033</v>
      </c>
      <c r="M1178" s="218">
        <f t="shared" si="179"/>
        <v>42033</v>
      </c>
      <c r="N1178" s="218">
        <f t="shared" si="180"/>
        <v>42033</v>
      </c>
      <c r="O1178" s="218">
        <f t="shared" si="181"/>
        <v>42034</v>
      </c>
      <c r="P1178" s="218">
        <f t="shared" si="182"/>
        <v>42037</v>
      </c>
      <c r="Q1178" s="218" t="s">
        <v>44</v>
      </c>
      <c r="R1178" s="218" t="s">
        <v>44</v>
      </c>
      <c r="S1178" s="218" t="s">
        <v>44</v>
      </c>
      <c r="T1178" s="218" t="s">
        <v>44</v>
      </c>
      <c r="U1178" s="218">
        <f t="shared" si="183"/>
        <v>42037</v>
      </c>
      <c r="V1178" s="218">
        <f t="shared" si="183"/>
        <v>42041</v>
      </c>
      <c r="W1178" s="218">
        <f t="shared" si="184"/>
        <v>42045</v>
      </c>
      <c r="X1178" s="218">
        <v>42048</v>
      </c>
      <c r="Y1178" s="256"/>
      <c r="Z1178" s="256"/>
      <c r="AA1178" s="259">
        <v>32625.5</v>
      </c>
      <c r="AB1178" s="879"/>
    </row>
    <row r="1179" spans="1:28" ht="25.5" x14ac:dyDescent="0.25">
      <c r="A1179" s="439"/>
      <c r="B1179" s="531" t="s">
        <v>952</v>
      </c>
      <c r="C1179" s="440" t="s">
        <v>307</v>
      </c>
      <c r="D1179" s="440"/>
      <c r="E1179" s="214" t="s">
        <v>920</v>
      </c>
      <c r="F1179" s="256" t="s">
        <v>954</v>
      </c>
      <c r="G1179" s="218" t="s">
        <v>44</v>
      </c>
      <c r="H1179" s="218" t="s">
        <v>44</v>
      </c>
      <c r="I1179" s="218" t="s">
        <v>44</v>
      </c>
      <c r="J1179" s="218" t="s">
        <v>44</v>
      </c>
      <c r="K1179" s="218">
        <f t="shared" si="178"/>
        <v>42088</v>
      </c>
      <c r="L1179" s="218">
        <f t="shared" si="179"/>
        <v>42096</v>
      </c>
      <c r="M1179" s="218">
        <f t="shared" si="179"/>
        <v>42096</v>
      </c>
      <c r="N1179" s="218">
        <f t="shared" si="180"/>
        <v>42096</v>
      </c>
      <c r="O1179" s="218">
        <f t="shared" si="181"/>
        <v>42097</v>
      </c>
      <c r="P1179" s="218">
        <f t="shared" si="182"/>
        <v>42100</v>
      </c>
      <c r="Q1179" s="218" t="s">
        <v>44</v>
      </c>
      <c r="R1179" s="218" t="s">
        <v>44</v>
      </c>
      <c r="S1179" s="218" t="s">
        <v>44</v>
      </c>
      <c r="T1179" s="218" t="s">
        <v>44</v>
      </c>
      <c r="U1179" s="218">
        <f t="shared" si="183"/>
        <v>42100</v>
      </c>
      <c r="V1179" s="218">
        <f t="shared" si="183"/>
        <v>42104</v>
      </c>
      <c r="W1179" s="218">
        <f t="shared" si="184"/>
        <v>42108</v>
      </c>
      <c r="X1179" s="218">
        <v>42111</v>
      </c>
      <c r="Y1179" s="256"/>
      <c r="Z1179" s="256"/>
      <c r="AA1179" s="259">
        <v>32625.5</v>
      </c>
      <c r="AB1179" s="879"/>
    </row>
    <row r="1180" spans="1:28" ht="25.5" x14ac:dyDescent="0.25">
      <c r="A1180" s="439"/>
      <c r="B1180" s="531" t="s">
        <v>952</v>
      </c>
      <c r="C1180" s="440" t="s">
        <v>307</v>
      </c>
      <c r="D1180" s="440"/>
      <c r="E1180" s="214" t="s">
        <v>920</v>
      </c>
      <c r="F1180" s="256" t="s">
        <v>955</v>
      </c>
      <c r="G1180" s="218" t="s">
        <v>44</v>
      </c>
      <c r="H1180" s="218" t="s">
        <v>44</v>
      </c>
      <c r="I1180" s="218" t="s">
        <v>44</v>
      </c>
      <c r="J1180" s="218" t="s">
        <v>44</v>
      </c>
      <c r="K1180" s="218">
        <f t="shared" si="178"/>
        <v>42207</v>
      </c>
      <c r="L1180" s="218">
        <f t="shared" si="179"/>
        <v>42215</v>
      </c>
      <c r="M1180" s="218">
        <f t="shared" si="179"/>
        <v>42215</v>
      </c>
      <c r="N1180" s="218">
        <f t="shared" si="180"/>
        <v>42215</v>
      </c>
      <c r="O1180" s="218">
        <f t="shared" si="181"/>
        <v>42216</v>
      </c>
      <c r="P1180" s="218">
        <f t="shared" si="182"/>
        <v>42219</v>
      </c>
      <c r="Q1180" s="218" t="s">
        <v>44</v>
      </c>
      <c r="R1180" s="218" t="s">
        <v>44</v>
      </c>
      <c r="S1180" s="218" t="s">
        <v>44</v>
      </c>
      <c r="T1180" s="218" t="s">
        <v>44</v>
      </c>
      <c r="U1180" s="218">
        <f t="shared" si="183"/>
        <v>42219</v>
      </c>
      <c r="V1180" s="218">
        <f t="shared" si="183"/>
        <v>42223</v>
      </c>
      <c r="W1180" s="218">
        <f t="shared" si="184"/>
        <v>42227</v>
      </c>
      <c r="X1180" s="218">
        <v>42230</v>
      </c>
      <c r="Y1180" s="256"/>
      <c r="Z1180" s="256"/>
      <c r="AA1180" s="259">
        <v>32625.5</v>
      </c>
      <c r="AB1180" s="879"/>
    </row>
    <row r="1181" spans="1:28" ht="25.5" x14ac:dyDescent="0.25">
      <c r="A1181" s="439"/>
      <c r="B1181" s="531" t="s">
        <v>952</v>
      </c>
      <c r="C1181" s="440" t="s">
        <v>307</v>
      </c>
      <c r="D1181" s="440"/>
      <c r="E1181" s="214" t="s">
        <v>920</v>
      </c>
      <c r="F1181" s="256" t="s">
        <v>956</v>
      </c>
      <c r="G1181" s="218" t="s">
        <v>44</v>
      </c>
      <c r="H1181" s="218" t="s">
        <v>44</v>
      </c>
      <c r="I1181" s="218" t="s">
        <v>44</v>
      </c>
      <c r="J1181" s="218" t="s">
        <v>44</v>
      </c>
      <c r="K1181" s="218">
        <f t="shared" si="178"/>
        <v>42270</v>
      </c>
      <c r="L1181" s="218">
        <f t="shared" si="179"/>
        <v>42278</v>
      </c>
      <c r="M1181" s="218">
        <f t="shared" si="179"/>
        <v>42278</v>
      </c>
      <c r="N1181" s="218">
        <f t="shared" si="180"/>
        <v>42278</v>
      </c>
      <c r="O1181" s="218">
        <f t="shared" si="181"/>
        <v>42279</v>
      </c>
      <c r="P1181" s="218">
        <f t="shared" si="182"/>
        <v>42282</v>
      </c>
      <c r="Q1181" s="218" t="s">
        <v>44</v>
      </c>
      <c r="R1181" s="218" t="s">
        <v>44</v>
      </c>
      <c r="S1181" s="218" t="s">
        <v>44</v>
      </c>
      <c r="T1181" s="218" t="s">
        <v>44</v>
      </c>
      <c r="U1181" s="218">
        <f t="shared" si="183"/>
        <v>42282</v>
      </c>
      <c r="V1181" s="218">
        <f t="shared" si="183"/>
        <v>42286</v>
      </c>
      <c r="W1181" s="218">
        <f t="shared" si="184"/>
        <v>42290</v>
      </c>
      <c r="X1181" s="218">
        <v>42293</v>
      </c>
      <c r="Y1181" s="256"/>
      <c r="Z1181" s="256"/>
      <c r="AA1181" s="259">
        <v>32625.5</v>
      </c>
      <c r="AB1181" s="879"/>
    </row>
    <row r="1182" spans="1:28" ht="25.5" x14ac:dyDescent="0.25">
      <c r="A1182" s="439"/>
      <c r="B1182" s="531" t="s">
        <v>515</v>
      </c>
      <c r="C1182" s="440" t="s">
        <v>307</v>
      </c>
      <c r="D1182" s="440"/>
      <c r="E1182" s="214" t="s">
        <v>957</v>
      </c>
      <c r="F1182" s="256" t="s">
        <v>958</v>
      </c>
      <c r="G1182" s="218" t="s">
        <v>44</v>
      </c>
      <c r="H1182" s="218" t="s">
        <v>44</v>
      </c>
      <c r="I1182" s="218" t="s">
        <v>44</v>
      </c>
      <c r="J1182" s="218" t="s">
        <v>44</v>
      </c>
      <c r="K1182" s="218">
        <f t="shared" si="178"/>
        <v>42039</v>
      </c>
      <c r="L1182" s="218">
        <f t="shared" si="179"/>
        <v>42047</v>
      </c>
      <c r="M1182" s="218">
        <f t="shared" si="179"/>
        <v>42047</v>
      </c>
      <c r="N1182" s="218">
        <f t="shared" si="180"/>
        <v>42047</v>
      </c>
      <c r="O1182" s="218">
        <f t="shared" si="181"/>
        <v>42048</v>
      </c>
      <c r="P1182" s="218">
        <f t="shared" si="182"/>
        <v>42051</v>
      </c>
      <c r="Q1182" s="218" t="s">
        <v>44</v>
      </c>
      <c r="R1182" s="218" t="s">
        <v>44</v>
      </c>
      <c r="S1182" s="218" t="s">
        <v>44</v>
      </c>
      <c r="T1182" s="218" t="s">
        <v>44</v>
      </c>
      <c r="U1182" s="218">
        <f t="shared" si="183"/>
        <v>42051</v>
      </c>
      <c r="V1182" s="218">
        <f t="shared" si="183"/>
        <v>42055</v>
      </c>
      <c r="W1182" s="218">
        <f t="shared" si="184"/>
        <v>42059</v>
      </c>
      <c r="X1182" s="218">
        <v>42062</v>
      </c>
      <c r="Y1182" s="256"/>
      <c r="Z1182" s="256"/>
      <c r="AA1182" s="259">
        <v>13942</v>
      </c>
      <c r="AB1182" s="879"/>
    </row>
    <row r="1183" spans="1:28" ht="25.5" x14ac:dyDescent="0.25">
      <c r="A1183" s="439"/>
      <c r="B1183" s="531" t="s">
        <v>518</v>
      </c>
      <c r="C1183" s="440" t="s">
        <v>307</v>
      </c>
      <c r="D1183" s="440"/>
      <c r="E1183" s="214" t="s">
        <v>957</v>
      </c>
      <c r="F1183" s="256" t="s">
        <v>959</v>
      </c>
      <c r="G1183" s="218" t="s">
        <v>44</v>
      </c>
      <c r="H1183" s="218" t="s">
        <v>44</v>
      </c>
      <c r="I1183" s="218" t="s">
        <v>44</v>
      </c>
      <c r="J1183" s="218" t="s">
        <v>44</v>
      </c>
      <c r="K1183" s="218">
        <f t="shared" si="178"/>
        <v>42039</v>
      </c>
      <c r="L1183" s="218">
        <f t="shared" si="179"/>
        <v>42047</v>
      </c>
      <c r="M1183" s="218">
        <f t="shared" si="179"/>
        <v>42047</v>
      </c>
      <c r="N1183" s="218">
        <f t="shared" si="180"/>
        <v>42047</v>
      </c>
      <c r="O1183" s="218">
        <f t="shared" si="181"/>
        <v>42048</v>
      </c>
      <c r="P1183" s="218">
        <f t="shared" si="182"/>
        <v>42051</v>
      </c>
      <c r="Q1183" s="218" t="s">
        <v>44</v>
      </c>
      <c r="R1183" s="218" t="s">
        <v>44</v>
      </c>
      <c r="S1183" s="218" t="s">
        <v>44</v>
      </c>
      <c r="T1183" s="218" t="s">
        <v>44</v>
      </c>
      <c r="U1183" s="218">
        <f t="shared" si="183"/>
        <v>42051</v>
      </c>
      <c r="V1183" s="218">
        <f t="shared" si="183"/>
        <v>42055</v>
      </c>
      <c r="W1183" s="218">
        <f t="shared" si="184"/>
        <v>42059</v>
      </c>
      <c r="X1183" s="218">
        <v>42062</v>
      </c>
      <c r="Y1183" s="256"/>
      <c r="Z1183" s="256"/>
      <c r="AA1183" s="259">
        <v>46326</v>
      </c>
      <c r="AB1183" s="879"/>
    </row>
    <row r="1184" spans="1:28" ht="25.5" x14ac:dyDescent="0.25">
      <c r="A1184" s="439"/>
      <c r="B1184" s="531" t="s">
        <v>521</v>
      </c>
      <c r="C1184" s="440" t="s">
        <v>307</v>
      </c>
      <c r="D1184" s="440"/>
      <c r="E1184" s="214" t="s">
        <v>960</v>
      </c>
      <c r="F1184" s="256" t="s">
        <v>961</v>
      </c>
      <c r="G1184" s="218" t="s">
        <v>44</v>
      </c>
      <c r="H1184" s="218" t="s">
        <v>44</v>
      </c>
      <c r="I1184" s="218" t="s">
        <v>44</v>
      </c>
      <c r="J1184" s="218" t="s">
        <v>44</v>
      </c>
      <c r="K1184" s="218">
        <f t="shared" si="178"/>
        <v>42039</v>
      </c>
      <c r="L1184" s="218">
        <f t="shared" si="179"/>
        <v>42047</v>
      </c>
      <c r="M1184" s="218">
        <f t="shared" si="179"/>
        <v>42047</v>
      </c>
      <c r="N1184" s="218">
        <f t="shared" si="180"/>
        <v>42047</v>
      </c>
      <c r="O1184" s="218">
        <f t="shared" si="181"/>
        <v>42048</v>
      </c>
      <c r="P1184" s="218">
        <f t="shared" si="182"/>
        <v>42051</v>
      </c>
      <c r="Q1184" s="218" t="s">
        <v>44</v>
      </c>
      <c r="R1184" s="218" t="s">
        <v>44</v>
      </c>
      <c r="S1184" s="218" t="s">
        <v>44</v>
      </c>
      <c r="T1184" s="218" t="s">
        <v>44</v>
      </c>
      <c r="U1184" s="218">
        <f t="shared" si="183"/>
        <v>42051</v>
      </c>
      <c r="V1184" s="218">
        <f t="shared" si="183"/>
        <v>42055</v>
      </c>
      <c r="W1184" s="218">
        <f t="shared" si="184"/>
        <v>42059</v>
      </c>
      <c r="X1184" s="218">
        <v>42062</v>
      </c>
      <c r="Y1184" s="256"/>
      <c r="Z1184" s="256"/>
      <c r="AA1184" s="259">
        <v>10000</v>
      </c>
      <c r="AB1184" s="879"/>
    </row>
    <row r="1185" spans="1:28" ht="25.5" x14ac:dyDescent="0.25">
      <c r="A1185" s="439"/>
      <c r="B1185" s="531" t="s">
        <v>524</v>
      </c>
      <c r="C1185" s="440" t="s">
        <v>307</v>
      </c>
      <c r="D1185" s="440"/>
      <c r="E1185" s="214" t="s">
        <v>960</v>
      </c>
      <c r="F1185" s="256" t="s">
        <v>961</v>
      </c>
      <c r="G1185" s="218" t="s">
        <v>44</v>
      </c>
      <c r="H1185" s="218" t="s">
        <v>44</v>
      </c>
      <c r="I1185" s="218" t="s">
        <v>44</v>
      </c>
      <c r="J1185" s="218" t="s">
        <v>44</v>
      </c>
      <c r="K1185" s="218">
        <f t="shared" si="178"/>
        <v>42039</v>
      </c>
      <c r="L1185" s="218">
        <f t="shared" si="179"/>
        <v>42047</v>
      </c>
      <c r="M1185" s="218">
        <f t="shared" si="179"/>
        <v>42047</v>
      </c>
      <c r="N1185" s="218">
        <f t="shared" si="180"/>
        <v>42047</v>
      </c>
      <c r="O1185" s="218">
        <f t="shared" si="181"/>
        <v>42048</v>
      </c>
      <c r="P1185" s="218">
        <f t="shared" si="182"/>
        <v>42051</v>
      </c>
      <c r="Q1185" s="218" t="s">
        <v>44</v>
      </c>
      <c r="R1185" s="218" t="s">
        <v>44</v>
      </c>
      <c r="S1185" s="218" t="s">
        <v>44</v>
      </c>
      <c r="T1185" s="218" t="s">
        <v>44</v>
      </c>
      <c r="U1185" s="218">
        <f t="shared" si="183"/>
        <v>42051</v>
      </c>
      <c r="V1185" s="218">
        <f t="shared" si="183"/>
        <v>42055</v>
      </c>
      <c r="W1185" s="218">
        <f t="shared" si="184"/>
        <v>42059</v>
      </c>
      <c r="X1185" s="218">
        <v>42062</v>
      </c>
      <c r="Y1185" s="256"/>
      <c r="Z1185" s="256"/>
      <c r="AA1185" s="259">
        <v>5441</v>
      </c>
      <c r="AB1185" s="879"/>
    </row>
    <row r="1186" spans="1:28" ht="25.5" x14ac:dyDescent="0.25">
      <c r="A1186" s="532" t="s">
        <v>507</v>
      </c>
      <c r="B1186" s="248" t="s">
        <v>962</v>
      </c>
      <c r="C1186" s="440" t="str">
        <f>IF(AB1186&gt;=470000,"LPN",IF(AND(AB1186&gt;190000,AB1186&lt;470000),"LP",IF(AND(AB1186&gt;=56000,AB1186&lt;=190000),"3C","2C ")))</f>
        <v xml:space="preserve">2C </v>
      </c>
      <c r="D1186" s="440"/>
      <c r="E1186" s="214" t="s">
        <v>963</v>
      </c>
      <c r="F1186" s="256" t="s">
        <v>964</v>
      </c>
      <c r="G1186" s="218" t="s">
        <v>44</v>
      </c>
      <c r="H1186" s="218" t="s">
        <v>44</v>
      </c>
      <c r="I1186" s="218" t="s">
        <v>44</v>
      </c>
      <c r="J1186" s="218" t="s">
        <v>44</v>
      </c>
      <c r="K1186" s="218">
        <f t="shared" si="178"/>
        <v>42018</v>
      </c>
      <c r="L1186" s="218">
        <f t="shared" ref="L1186:M1186" si="185">SUM(M1186*1)</f>
        <v>42026</v>
      </c>
      <c r="M1186" s="218">
        <f t="shared" si="185"/>
        <v>42026</v>
      </c>
      <c r="N1186" s="218">
        <f t="shared" si="180"/>
        <v>42026</v>
      </c>
      <c r="O1186" s="218">
        <f t="shared" si="181"/>
        <v>42027</v>
      </c>
      <c r="P1186" s="218">
        <f t="shared" si="182"/>
        <v>42030</v>
      </c>
      <c r="Q1186" s="218" t="s">
        <v>44</v>
      </c>
      <c r="R1186" s="218" t="s">
        <v>44</v>
      </c>
      <c r="S1186" s="218" t="s">
        <v>44</v>
      </c>
      <c r="T1186" s="218" t="s">
        <v>44</v>
      </c>
      <c r="U1186" s="218">
        <f t="shared" ref="U1186:V1186" si="186">SUM(V1186-4)</f>
        <v>42030</v>
      </c>
      <c r="V1186" s="218">
        <f t="shared" si="186"/>
        <v>42034</v>
      </c>
      <c r="W1186" s="218">
        <f t="shared" si="184"/>
        <v>42038</v>
      </c>
      <c r="X1186" s="218">
        <v>42041</v>
      </c>
      <c r="Y1186" s="234"/>
      <c r="Z1186" s="234"/>
      <c r="AA1186" s="220">
        <v>18053</v>
      </c>
      <c r="AB1186" s="879"/>
    </row>
    <row r="1187" spans="1:28" x14ac:dyDescent="0.25">
      <c r="A1187" s="462"/>
      <c r="B1187" s="206" t="s">
        <v>965</v>
      </c>
      <c r="C1187" s="466"/>
      <c r="D1187" s="223"/>
      <c r="E1187" s="529"/>
      <c r="F1187" s="250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464"/>
      <c r="Z1187" s="464"/>
      <c r="AA1187" s="231"/>
      <c r="AB1187" s="900"/>
    </row>
    <row r="1188" spans="1:28" x14ac:dyDescent="0.25">
      <c r="A1188" s="462"/>
      <c r="B1188" s="206" t="s">
        <v>966</v>
      </c>
      <c r="C1188" s="466"/>
      <c r="D1188" s="223"/>
      <c r="E1188" s="529"/>
      <c r="F1188" s="250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464"/>
      <c r="Z1188" s="464"/>
      <c r="AA1188" s="231"/>
      <c r="AB1188" s="900"/>
    </row>
    <row r="1189" spans="1:28" x14ac:dyDescent="0.25">
      <c r="A1189" s="462"/>
      <c r="B1189" s="206" t="s">
        <v>967</v>
      </c>
      <c r="C1189" s="466"/>
      <c r="D1189" s="223"/>
      <c r="E1189" s="529"/>
      <c r="F1189" s="250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464"/>
      <c r="Z1189" s="464"/>
      <c r="AA1189" s="231"/>
      <c r="AB1189" s="900"/>
    </row>
    <row r="1190" spans="1:28" x14ac:dyDescent="0.25">
      <c r="A1190" s="462"/>
      <c r="B1190" s="206" t="s">
        <v>968</v>
      </c>
      <c r="C1190" s="466"/>
      <c r="D1190" s="223"/>
      <c r="E1190" s="529"/>
      <c r="F1190" s="250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464"/>
      <c r="Z1190" s="464"/>
      <c r="AA1190" s="231"/>
      <c r="AB1190" s="900"/>
    </row>
    <row r="1191" spans="1:28" x14ac:dyDescent="0.25">
      <c r="A1191" s="462"/>
      <c r="B1191" s="206" t="s">
        <v>969</v>
      </c>
      <c r="C1191" s="466"/>
      <c r="D1191" s="223"/>
      <c r="E1191" s="529"/>
      <c r="F1191" s="250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464"/>
      <c r="Z1191" s="464"/>
      <c r="AA1191" s="231"/>
      <c r="AB1191" s="900"/>
    </row>
    <row r="1192" spans="1:28" x14ac:dyDescent="0.25">
      <c r="A1192" s="462"/>
      <c r="B1192" s="206" t="s">
        <v>970</v>
      </c>
      <c r="C1192" s="466"/>
      <c r="D1192" s="223"/>
      <c r="E1192" s="529"/>
      <c r="F1192" s="250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464"/>
      <c r="Z1192" s="464"/>
      <c r="AA1192" s="231"/>
      <c r="AB1192" s="900"/>
    </row>
    <row r="1193" spans="1:28" x14ac:dyDescent="0.25">
      <c r="A1193" s="462"/>
      <c r="B1193" s="206" t="s">
        <v>971</v>
      </c>
      <c r="C1193" s="466"/>
      <c r="D1193" s="223"/>
      <c r="E1193" s="529"/>
      <c r="F1193" s="250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464"/>
      <c r="Z1193" s="464"/>
      <c r="AA1193" s="231"/>
      <c r="AB1193" s="900"/>
    </row>
    <row r="1194" spans="1:28" ht="25.5" x14ac:dyDescent="0.25">
      <c r="A1194" s="533"/>
      <c r="B1194" s="248" t="s">
        <v>962</v>
      </c>
      <c r="C1194" s="440" t="str">
        <f>IF(AB1194&gt;=470000,"LPN",IF(AND(AB1194&gt;190000,AB1194&lt;470000),"LP",IF(AND(AB1194&gt;=56000,AB1194&lt;=190000),"3C","2C ")))</f>
        <v xml:space="preserve">2C </v>
      </c>
      <c r="D1194" s="440"/>
      <c r="E1194" s="214" t="s">
        <v>963</v>
      </c>
      <c r="F1194" s="256" t="s">
        <v>972</v>
      </c>
      <c r="G1194" s="218" t="s">
        <v>44</v>
      </c>
      <c r="H1194" s="218" t="s">
        <v>44</v>
      </c>
      <c r="I1194" s="218" t="s">
        <v>44</v>
      </c>
      <c r="J1194" s="218" t="s">
        <v>44</v>
      </c>
      <c r="K1194" s="218">
        <f>SUM(L1194-8)</f>
        <v>42039</v>
      </c>
      <c r="L1194" s="218">
        <f t="shared" ref="L1194:M1194" si="187">SUM(M1194*1)</f>
        <v>42047</v>
      </c>
      <c r="M1194" s="218">
        <f t="shared" si="187"/>
        <v>42047</v>
      </c>
      <c r="N1194" s="218">
        <f>SUM(O1194-1)</f>
        <v>42047</v>
      </c>
      <c r="O1194" s="218">
        <f>SUM(U1194-3)</f>
        <v>42048</v>
      </c>
      <c r="P1194" s="218">
        <f>SUM(U1194*1)</f>
        <v>42051</v>
      </c>
      <c r="Q1194" s="218" t="s">
        <v>44</v>
      </c>
      <c r="R1194" s="218" t="s">
        <v>44</v>
      </c>
      <c r="S1194" s="218" t="s">
        <v>44</v>
      </c>
      <c r="T1194" s="218" t="s">
        <v>44</v>
      </c>
      <c r="U1194" s="218">
        <f t="shared" ref="U1194:V1194" si="188">SUM(V1194-4)</f>
        <v>42051</v>
      </c>
      <c r="V1194" s="218">
        <f t="shared" si="188"/>
        <v>42055</v>
      </c>
      <c r="W1194" s="218">
        <f>SUM(X1194-3)</f>
        <v>42059</v>
      </c>
      <c r="X1194" s="218">
        <v>42062</v>
      </c>
      <c r="Y1194" s="534"/>
      <c r="Z1194" s="534"/>
      <c r="AA1194" s="220">
        <v>4622.88</v>
      </c>
      <c r="AB1194" s="879"/>
    </row>
    <row r="1195" spans="1:28" x14ac:dyDescent="0.25">
      <c r="A1195" s="462"/>
      <c r="B1195" s="206" t="s">
        <v>973</v>
      </c>
      <c r="C1195" s="466"/>
      <c r="D1195" s="223"/>
      <c r="E1195" s="529"/>
      <c r="F1195" s="250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464"/>
      <c r="Z1195" s="464"/>
      <c r="AA1195" s="231"/>
      <c r="AB1195" s="900"/>
    </row>
    <row r="1196" spans="1:28" x14ac:dyDescent="0.25">
      <c r="A1196" s="462"/>
      <c r="B1196" s="206" t="s">
        <v>974</v>
      </c>
      <c r="C1196" s="466"/>
      <c r="D1196" s="223"/>
      <c r="E1196" s="529"/>
      <c r="F1196" s="250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464"/>
      <c r="Z1196" s="464"/>
      <c r="AA1196" s="231"/>
      <c r="AB1196" s="900"/>
    </row>
    <row r="1197" spans="1:28" x14ac:dyDescent="0.25">
      <c r="A1197" s="462"/>
      <c r="B1197" s="206" t="s">
        <v>975</v>
      </c>
      <c r="C1197" s="466"/>
      <c r="D1197" s="223"/>
      <c r="E1197" s="529"/>
      <c r="F1197" s="250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464"/>
      <c r="Z1197" s="464"/>
      <c r="AA1197" s="231"/>
      <c r="AB1197" s="900"/>
    </row>
    <row r="1198" spans="1:28" ht="25.5" x14ac:dyDescent="0.25">
      <c r="A1198" s="533"/>
      <c r="B1198" s="248" t="s">
        <v>962</v>
      </c>
      <c r="C1198" s="440" t="str">
        <f>IF(AB1198&gt;=470000,"LPN",IF(AND(AB1198&gt;190000,AB1198&lt;470000),"LP",IF(AND(AB1198&gt;=56000,AB1198&lt;=190000),"3C","2C ")))</f>
        <v xml:space="preserve">2C </v>
      </c>
      <c r="D1198" s="440"/>
      <c r="E1198" s="214" t="s">
        <v>963</v>
      </c>
      <c r="F1198" s="256" t="s">
        <v>976</v>
      </c>
      <c r="G1198" s="218" t="s">
        <v>44</v>
      </c>
      <c r="H1198" s="218" t="s">
        <v>44</v>
      </c>
      <c r="I1198" s="218" t="s">
        <v>44</v>
      </c>
      <c r="J1198" s="218" t="s">
        <v>44</v>
      </c>
      <c r="K1198" s="218">
        <f>SUM(L1198-8)</f>
        <v>42067</v>
      </c>
      <c r="L1198" s="218">
        <f t="shared" ref="L1198:M1198" si="189">SUM(M1198*1)</f>
        <v>42075</v>
      </c>
      <c r="M1198" s="218">
        <f t="shared" si="189"/>
        <v>42075</v>
      </c>
      <c r="N1198" s="218">
        <f>SUM(O1198-1)</f>
        <v>42075</v>
      </c>
      <c r="O1198" s="218">
        <f>SUM(U1198-3)</f>
        <v>42076</v>
      </c>
      <c r="P1198" s="218">
        <f>SUM(U1198*1)</f>
        <v>42079</v>
      </c>
      <c r="Q1198" s="218" t="s">
        <v>44</v>
      </c>
      <c r="R1198" s="218" t="s">
        <v>44</v>
      </c>
      <c r="S1198" s="218" t="s">
        <v>44</v>
      </c>
      <c r="T1198" s="218" t="s">
        <v>44</v>
      </c>
      <c r="U1198" s="218">
        <f t="shared" ref="U1198:V1198" si="190">SUM(V1198-4)</f>
        <v>42079</v>
      </c>
      <c r="V1198" s="218">
        <f t="shared" si="190"/>
        <v>42083</v>
      </c>
      <c r="W1198" s="218">
        <f>SUM(X1198-3)</f>
        <v>42087</v>
      </c>
      <c r="X1198" s="218">
        <v>42090</v>
      </c>
      <c r="Y1198" s="534"/>
      <c r="Z1198" s="534"/>
      <c r="AA1198" s="220">
        <v>9503</v>
      </c>
      <c r="AB1198" s="879"/>
    </row>
    <row r="1199" spans="1:28" x14ac:dyDescent="0.25">
      <c r="A1199" s="462"/>
      <c r="B1199" s="206" t="s">
        <v>966</v>
      </c>
      <c r="C1199" s="466"/>
      <c r="D1199" s="223"/>
      <c r="E1199" s="529"/>
      <c r="F1199" s="250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464"/>
      <c r="Z1199" s="464"/>
      <c r="AA1199" s="231"/>
      <c r="AB1199" s="900"/>
    </row>
    <row r="1200" spans="1:28" x14ac:dyDescent="0.25">
      <c r="A1200" s="462"/>
      <c r="B1200" s="206" t="s">
        <v>977</v>
      </c>
      <c r="C1200" s="466"/>
      <c r="D1200" s="223"/>
      <c r="E1200" s="529"/>
      <c r="F1200" s="250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464"/>
      <c r="Z1200" s="464"/>
      <c r="AA1200" s="231"/>
      <c r="AB1200" s="900"/>
    </row>
    <row r="1201" spans="1:28" x14ac:dyDescent="0.25">
      <c r="A1201" s="462"/>
      <c r="B1201" s="206" t="s">
        <v>978</v>
      </c>
      <c r="C1201" s="466"/>
      <c r="D1201" s="223"/>
      <c r="E1201" s="529"/>
      <c r="F1201" s="250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464"/>
      <c r="Z1201" s="464"/>
      <c r="AA1201" s="231"/>
      <c r="AB1201" s="900"/>
    </row>
    <row r="1202" spans="1:28" x14ac:dyDescent="0.25">
      <c r="A1202" s="462"/>
      <c r="B1202" s="206" t="s">
        <v>968</v>
      </c>
      <c r="C1202" s="466"/>
      <c r="D1202" s="223"/>
      <c r="E1202" s="529"/>
      <c r="F1202" s="250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464"/>
      <c r="Z1202" s="464"/>
      <c r="AA1202" s="231"/>
      <c r="AB1202" s="900"/>
    </row>
    <row r="1203" spans="1:28" ht="25.5" x14ac:dyDescent="0.25">
      <c r="A1203" s="533"/>
      <c r="B1203" s="248" t="s">
        <v>962</v>
      </c>
      <c r="C1203" s="440" t="str">
        <f>IF(AB1203&gt;=470000,"LPN",IF(AND(AB1203&gt;190000,AB1203&lt;470000),"LP",IF(AND(AB1203&gt;=56000,AB1203&lt;=190000),"3C","2C ")))</f>
        <v xml:space="preserve">2C </v>
      </c>
      <c r="D1203" s="440"/>
      <c r="E1203" s="214" t="s">
        <v>963</v>
      </c>
      <c r="F1203" s="256" t="s">
        <v>979</v>
      </c>
      <c r="G1203" s="218" t="s">
        <v>44</v>
      </c>
      <c r="H1203" s="218" t="s">
        <v>44</v>
      </c>
      <c r="I1203" s="218" t="s">
        <v>44</v>
      </c>
      <c r="J1203" s="218" t="s">
        <v>44</v>
      </c>
      <c r="K1203" s="218">
        <f>SUM(L1203-8)</f>
        <v>42095</v>
      </c>
      <c r="L1203" s="218">
        <f t="shared" ref="L1203:M1203" si="191">SUM(M1203*1)</f>
        <v>42103</v>
      </c>
      <c r="M1203" s="218">
        <f t="shared" si="191"/>
        <v>42103</v>
      </c>
      <c r="N1203" s="218">
        <f>SUM(O1203-1)</f>
        <v>42103</v>
      </c>
      <c r="O1203" s="218">
        <f>SUM(U1203-3)</f>
        <v>42104</v>
      </c>
      <c r="P1203" s="218">
        <f>SUM(U1203*1)</f>
        <v>42107</v>
      </c>
      <c r="Q1203" s="218" t="s">
        <v>44</v>
      </c>
      <c r="R1203" s="218" t="s">
        <v>44</v>
      </c>
      <c r="S1203" s="218" t="s">
        <v>44</v>
      </c>
      <c r="T1203" s="218" t="s">
        <v>44</v>
      </c>
      <c r="U1203" s="218">
        <f t="shared" ref="U1203:V1203" si="192">SUM(V1203-4)</f>
        <v>42107</v>
      </c>
      <c r="V1203" s="218">
        <f t="shared" si="192"/>
        <v>42111</v>
      </c>
      <c r="W1203" s="218">
        <f>SUM(X1203-3)</f>
        <v>42115</v>
      </c>
      <c r="X1203" s="218">
        <v>42118</v>
      </c>
      <c r="Y1203" s="534"/>
      <c r="Z1203" s="534"/>
      <c r="AA1203" s="220">
        <v>4850</v>
      </c>
      <c r="AB1203" s="900"/>
    </row>
    <row r="1204" spans="1:28" x14ac:dyDescent="0.25">
      <c r="A1204" s="462"/>
      <c r="B1204" s="206" t="s">
        <v>980</v>
      </c>
      <c r="C1204" s="466"/>
      <c r="D1204" s="223"/>
      <c r="E1204" s="529"/>
      <c r="F1204" s="250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464"/>
      <c r="Z1204" s="464"/>
      <c r="AA1204" s="231"/>
      <c r="AB1204" s="900"/>
    </row>
    <row r="1205" spans="1:28" x14ac:dyDescent="0.25">
      <c r="A1205" s="462"/>
      <c r="B1205" s="206" t="s">
        <v>981</v>
      </c>
      <c r="C1205" s="466"/>
      <c r="D1205" s="223"/>
      <c r="E1205" s="529"/>
      <c r="F1205" s="250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464"/>
      <c r="Z1205" s="464"/>
      <c r="AA1205" s="231"/>
      <c r="AB1205" s="900"/>
    </row>
    <row r="1206" spans="1:28" ht="25.5" x14ac:dyDescent="0.25">
      <c r="A1206" s="533"/>
      <c r="B1206" s="248" t="s">
        <v>962</v>
      </c>
      <c r="C1206" s="440" t="str">
        <f>IF(AB1206&gt;=470000,"LPN",IF(AND(AB1206&gt;190000,AB1206&lt;470000),"LP",IF(AND(AB1206&gt;=56000,AB1206&lt;=190000),"3C","2C ")))</f>
        <v xml:space="preserve">2C </v>
      </c>
      <c r="D1206" s="440"/>
      <c r="E1206" s="214" t="s">
        <v>963</v>
      </c>
      <c r="F1206" s="256" t="s">
        <v>982</v>
      </c>
      <c r="G1206" s="218" t="s">
        <v>44</v>
      </c>
      <c r="H1206" s="218" t="s">
        <v>44</v>
      </c>
      <c r="I1206" s="218" t="s">
        <v>44</v>
      </c>
      <c r="J1206" s="218" t="s">
        <v>44</v>
      </c>
      <c r="K1206" s="218">
        <f>SUM(L1206-8)</f>
        <v>42130</v>
      </c>
      <c r="L1206" s="218">
        <f t="shared" ref="L1206:M1206" si="193">SUM(M1206*1)</f>
        <v>42138</v>
      </c>
      <c r="M1206" s="218">
        <f t="shared" si="193"/>
        <v>42138</v>
      </c>
      <c r="N1206" s="218">
        <f>SUM(O1206-1)</f>
        <v>42138</v>
      </c>
      <c r="O1206" s="218">
        <f>SUM(U1206-3)</f>
        <v>42139</v>
      </c>
      <c r="P1206" s="218">
        <f>SUM(U1206*1)</f>
        <v>42142</v>
      </c>
      <c r="Q1206" s="218" t="s">
        <v>44</v>
      </c>
      <c r="R1206" s="218" t="s">
        <v>44</v>
      </c>
      <c r="S1206" s="218" t="s">
        <v>44</v>
      </c>
      <c r="T1206" s="218" t="s">
        <v>44</v>
      </c>
      <c r="U1206" s="218">
        <f t="shared" ref="U1206:V1206" si="194">SUM(V1206-4)</f>
        <v>42142</v>
      </c>
      <c r="V1206" s="218">
        <f t="shared" si="194"/>
        <v>42146</v>
      </c>
      <c r="W1206" s="218">
        <f>SUM(X1206-3)</f>
        <v>42150</v>
      </c>
      <c r="X1206" s="218">
        <v>42153</v>
      </c>
      <c r="Y1206" s="534"/>
      <c r="Z1206" s="534"/>
      <c r="AA1206" s="220">
        <v>4405</v>
      </c>
      <c r="AB1206" s="900"/>
    </row>
    <row r="1207" spans="1:28" x14ac:dyDescent="0.25">
      <c r="A1207" s="462"/>
      <c r="B1207" s="206" t="s">
        <v>983</v>
      </c>
      <c r="C1207" s="466"/>
      <c r="D1207" s="223"/>
      <c r="E1207" s="529"/>
      <c r="F1207" s="250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464"/>
      <c r="Z1207" s="464"/>
      <c r="AA1207" s="231"/>
      <c r="AB1207" s="900"/>
    </row>
    <row r="1208" spans="1:28" x14ac:dyDescent="0.25">
      <c r="A1208" s="462"/>
      <c r="B1208" s="206" t="s">
        <v>984</v>
      </c>
      <c r="C1208" s="466"/>
      <c r="D1208" s="223"/>
      <c r="E1208" s="529"/>
      <c r="F1208" s="250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464"/>
      <c r="Z1208" s="464"/>
      <c r="AA1208" s="231"/>
      <c r="AB1208" s="900"/>
    </row>
    <row r="1209" spans="1:28" x14ac:dyDescent="0.25">
      <c r="A1209" s="462"/>
      <c r="B1209" s="206" t="s">
        <v>985</v>
      </c>
      <c r="C1209" s="466"/>
      <c r="D1209" s="223"/>
      <c r="E1209" s="529"/>
      <c r="F1209" s="250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464"/>
      <c r="Z1209" s="464"/>
      <c r="AA1209" s="231"/>
      <c r="AB1209" s="900"/>
    </row>
    <row r="1210" spans="1:28" x14ac:dyDescent="0.25">
      <c r="A1210" s="462"/>
      <c r="B1210" s="206" t="s">
        <v>986</v>
      </c>
      <c r="C1210" s="466"/>
      <c r="D1210" s="223"/>
      <c r="E1210" s="529"/>
      <c r="F1210" s="250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464"/>
      <c r="Z1210" s="464"/>
      <c r="AA1210" s="231"/>
      <c r="AB1210" s="900"/>
    </row>
    <row r="1211" spans="1:28" ht="25.5" x14ac:dyDescent="0.25">
      <c r="A1211" s="533"/>
      <c r="B1211" s="248" t="s">
        <v>962</v>
      </c>
      <c r="C1211" s="440" t="str">
        <f>IF(AB1211&gt;=470000,"LPN",IF(AND(AB1211&gt;190000,AB1211&lt;470000),"LP",IF(AND(AB1211&gt;=56000,AB1211&lt;=190000),"3C","2C ")))</f>
        <v xml:space="preserve">2C </v>
      </c>
      <c r="D1211" s="440"/>
      <c r="E1211" s="214" t="s">
        <v>963</v>
      </c>
      <c r="F1211" s="256" t="s">
        <v>987</v>
      </c>
      <c r="G1211" s="218" t="s">
        <v>44</v>
      </c>
      <c r="H1211" s="218" t="s">
        <v>44</v>
      </c>
      <c r="I1211" s="218" t="s">
        <v>44</v>
      </c>
      <c r="J1211" s="218" t="s">
        <v>44</v>
      </c>
      <c r="K1211" s="218">
        <f>SUM(L1211-8)</f>
        <v>42158</v>
      </c>
      <c r="L1211" s="218">
        <f t="shared" ref="L1211:M1211" si="195">SUM(M1211*1)</f>
        <v>42166</v>
      </c>
      <c r="M1211" s="218">
        <f t="shared" si="195"/>
        <v>42166</v>
      </c>
      <c r="N1211" s="218">
        <f>SUM(O1211-1)</f>
        <v>42166</v>
      </c>
      <c r="O1211" s="218">
        <f>SUM(U1211-3)</f>
        <v>42167</v>
      </c>
      <c r="P1211" s="218">
        <f>SUM(U1211*1)</f>
        <v>42170</v>
      </c>
      <c r="Q1211" s="218" t="s">
        <v>44</v>
      </c>
      <c r="R1211" s="218" t="s">
        <v>44</v>
      </c>
      <c r="S1211" s="218" t="s">
        <v>44</v>
      </c>
      <c r="T1211" s="218" t="s">
        <v>44</v>
      </c>
      <c r="U1211" s="218">
        <f t="shared" ref="U1211:V1211" si="196">SUM(V1211-4)</f>
        <v>42170</v>
      </c>
      <c r="V1211" s="218">
        <f t="shared" si="196"/>
        <v>42174</v>
      </c>
      <c r="W1211" s="218">
        <f>SUM(X1211-3)</f>
        <v>42178</v>
      </c>
      <c r="X1211" s="218">
        <v>42181</v>
      </c>
      <c r="Y1211" s="534"/>
      <c r="Z1211" s="534"/>
      <c r="AA1211" s="220">
        <v>14000</v>
      </c>
      <c r="AB1211" s="900"/>
    </row>
    <row r="1212" spans="1:28" x14ac:dyDescent="0.25">
      <c r="A1212" s="462"/>
      <c r="B1212" s="206" t="s">
        <v>988</v>
      </c>
      <c r="C1212" s="466"/>
      <c r="D1212" s="223"/>
      <c r="E1212" s="529"/>
      <c r="F1212" s="250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464"/>
      <c r="Z1212" s="464"/>
      <c r="AA1212" s="231"/>
      <c r="AB1212" s="900"/>
    </row>
    <row r="1213" spans="1:28" ht="25.5" x14ac:dyDescent="0.25">
      <c r="A1213" s="533"/>
      <c r="B1213" s="248" t="s">
        <v>962</v>
      </c>
      <c r="C1213" s="440" t="str">
        <f>IF(AB1213&gt;=470000,"LPN",IF(AND(AB1213&gt;190000,AB1213&lt;470000),"LP",IF(AND(AB1213&gt;=56000,AB1213&lt;=190000),"3C","2C ")))</f>
        <v xml:space="preserve">2C </v>
      </c>
      <c r="D1213" s="440"/>
      <c r="E1213" s="214" t="s">
        <v>963</v>
      </c>
      <c r="F1213" s="256" t="s">
        <v>989</v>
      </c>
      <c r="G1213" s="218" t="s">
        <v>44</v>
      </c>
      <c r="H1213" s="218" t="s">
        <v>44</v>
      </c>
      <c r="I1213" s="218" t="s">
        <v>44</v>
      </c>
      <c r="J1213" s="218" t="s">
        <v>44</v>
      </c>
      <c r="K1213" s="218">
        <f>SUM(L1213-8)</f>
        <v>42193</v>
      </c>
      <c r="L1213" s="218">
        <f t="shared" ref="L1213:M1213" si="197">SUM(M1213*1)</f>
        <v>42201</v>
      </c>
      <c r="M1213" s="218">
        <f t="shared" si="197"/>
        <v>42201</v>
      </c>
      <c r="N1213" s="218">
        <f>SUM(O1213-1)</f>
        <v>42201</v>
      </c>
      <c r="O1213" s="218">
        <f>SUM(U1213-3)</f>
        <v>42202</v>
      </c>
      <c r="P1213" s="218">
        <f>SUM(U1213*1)</f>
        <v>42205</v>
      </c>
      <c r="Q1213" s="218" t="s">
        <v>44</v>
      </c>
      <c r="R1213" s="218" t="s">
        <v>44</v>
      </c>
      <c r="S1213" s="218" t="s">
        <v>44</v>
      </c>
      <c r="T1213" s="218" t="s">
        <v>44</v>
      </c>
      <c r="U1213" s="218">
        <f t="shared" ref="U1213:V1213" si="198">SUM(V1213-4)</f>
        <v>42205</v>
      </c>
      <c r="V1213" s="218">
        <f t="shared" si="198"/>
        <v>42209</v>
      </c>
      <c r="W1213" s="218">
        <f>SUM(X1213-3)</f>
        <v>42213</v>
      </c>
      <c r="X1213" s="218">
        <v>42216</v>
      </c>
      <c r="Y1213" s="534"/>
      <c r="Z1213" s="534"/>
      <c r="AA1213" s="220">
        <v>12348</v>
      </c>
      <c r="AB1213" s="900"/>
    </row>
    <row r="1214" spans="1:28" x14ac:dyDescent="0.25">
      <c r="A1214" s="462"/>
      <c r="B1214" s="206" t="s">
        <v>965</v>
      </c>
      <c r="C1214" s="466"/>
      <c r="D1214" s="223"/>
      <c r="E1214" s="529"/>
      <c r="F1214" s="250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464"/>
      <c r="Z1214" s="464"/>
      <c r="AA1214" s="231"/>
      <c r="AB1214" s="900"/>
    </row>
    <row r="1215" spans="1:28" x14ac:dyDescent="0.25">
      <c r="A1215" s="462"/>
      <c r="B1215" s="206" t="s">
        <v>990</v>
      </c>
      <c r="C1215" s="466"/>
      <c r="D1215" s="223"/>
      <c r="E1215" s="529"/>
      <c r="F1215" s="250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464"/>
      <c r="Z1215" s="464"/>
      <c r="AA1215" s="231"/>
      <c r="AB1215" s="900"/>
    </row>
    <row r="1216" spans="1:28" x14ac:dyDescent="0.25">
      <c r="A1216" s="462"/>
      <c r="B1216" s="206" t="s">
        <v>968</v>
      </c>
      <c r="C1216" s="466"/>
      <c r="D1216" s="223"/>
      <c r="E1216" s="529"/>
      <c r="F1216" s="250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464"/>
      <c r="Z1216" s="464"/>
      <c r="AA1216" s="231"/>
      <c r="AB1216" s="900"/>
    </row>
    <row r="1217" spans="1:28" x14ac:dyDescent="0.25">
      <c r="A1217" s="462"/>
      <c r="B1217" s="206" t="s">
        <v>971</v>
      </c>
      <c r="C1217" s="466"/>
      <c r="D1217" s="223"/>
      <c r="E1217" s="529"/>
      <c r="F1217" s="250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464"/>
      <c r="Z1217" s="464"/>
      <c r="AA1217" s="231"/>
      <c r="AB1217" s="900"/>
    </row>
    <row r="1218" spans="1:28" ht="25.5" x14ac:dyDescent="0.25">
      <c r="A1218" s="533"/>
      <c r="B1218" s="248" t="s">
        <v>962</v>
      </c>
      <c r="C1218" s="440" t="str">
        <f>IF(AB1218&gt;=470000,"LPN",IF(AND(AB1218&gt;190000,AB1218&lt;470000),"LP",IF(AND(AB1218&gt;=56000,AB1218&lt;=190000),"3C","2C ")))</f>
        <v xml:space="preserve">2C </v>
      </c>
      <c r="D1218" s="440"/>
      <c r="E1218" s="214" t="s">
        <v>963</v>
      </c>
      <c r="F1218" s="256" t="s">
        <v>991</v>
      </c>
      <c r="G1218" s="218" t="s">
        <v>44</v>
      </c>
      <c r="H1218" s="218" t="s">
        <v>44</v>
      </c>
      <c r="I1218" s="218" t="s">
        <v>44</v>
      </c>
      <c r="J1218" s="218" t="s">
        <v>44</v>
      </c>
      <c r="K1218" s="218">
        <f>SUM(L1218-8)</f>
        <v>42221</v>
      </c>
      <c r="L1218" s="218">
        <f t="shared" ref="L1218:M1218" si="199">SUM(M1218*1)</f>
        <v>42229</v>
      </c>
      <c r="M1218" s="218">
        <f t="shared" si="199"/>
        <v>42229</v>
      </c>
      <c r="N1218" s="218">
        <f>SUM(O1218-1)</f>
        <v>42229</v>
      </c>
      <c r="O1218" s="218">
        <f>SUM(U1218-3)</f>
        <v>42230</v>
      </c>
      <c r="P1218" s="218">
        <f>SUM(U1218*1)</f>
        <v>42233</v>
      </c>
      <c r="Q1218" s="218" t="s">
        <v>44</v>
      </c>
      <c r="R1218" s="218" t="s">
        <v>44</v>
      </c>
      <c r="S1218" s="218" t="s">
        <v>44</v>
      </c>
      <c r="T1218" s="218" t="s">
        <v>44</v>
      </c>
      <c r="U1218" s="218">
        <f t="shared" ref="U1218:V1218" si="200">SUM(V1218-4)</f>
        <v>42233</v>
      </c>
      <c r="V1218" s="218">
        <f t="shared" si="200"/>
        <v>42237</v>
      </c>
      <c r="W1218" s="218">
        <f>SUM(X1218-3)</f>
        <v>42241</v>
      </c>
      <c r="X1218" s="218">
        <v>42244</v>
      </c>
      <c r="Y1218" s="534"/>
      <c r="Z1218" s="534"/>
      <c r="AA1218" s="220">
        <v>10800</v>
      </c>
      <c r="AB1218" s="900"/>
    </row>
    <row r="1219" spans="1:28" x14ac:dyDescent="0.25">
      <c r="A1219" s="462"/>
      <c r="B1219" s="206" t="s">
        <v>966</v>
      </c>
      <c r="C1219" s="466"/>
      <c r="D1219" s="223"/>
      <c r="E1219" s="529"/>
      <c r="F1219" s="250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464"/>
      <c r="Z1219" s="464"/>
      <c r="AA1219" s="231"/>
      <c r="AB1219" s="900"/>
    </row>
    <row r="1220" spans="1:28" x14ac:dyDescent="0.25">
      <c r="A1220" s="462"/>
      <c r="B1220" s="206" t="s">
        <v>992</v>
      </c>
      <c r="C1220" s="466"/>
      <c r="D1220" s="223"/>
      <c r="E1220" s="529"/>
      <c r="F1220" s="250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464"/>
      <c r="Z1220" s="464"/>
      <c r="AA1220" s="231"/>
      <c r="AB1220" s="900"/>
    </row>
    <row r="1221" spans="1:28" x14ac:dyDescent="0.25">
      <c r="A1221" s="462"/>
      <c r="B1221" s="206" t="s">
        <v>978</v>
      </c>
      <c r="C1221" s="466"/>
      <c r="D1221" s="223"/>
      <c r="E1221" s="529"/>
      <c r="F1221" s="250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464"/>
      <c r="Z1221" s="464"/>
      <c r="AA1221" s="231"/>
      <c r="AB1221" s="900"/>
    </row>
    <row r="1222" spans="1:28" ht="25.5" x14ac:dyDescent="0.25">
      <c r="A1222" s="533"/>
      <c r="B1222" s="248" t="s">
        <v>962</v>
      </c>
      <c r="C1222" s="440" t="str">
        <f>IF(AB1222&gt;=470000,"LPN",IF(AND(AB1222&gt;190000,AB1222&lt;470000),"LP",IF(AND(AB1222&gt;=56000,AB1222&lt;=190000),"3C","2C ")))</f>
        <v xml:space="preserve">2C </v>
      </c>
      <c r="D1222" s="440"/>
      <c r="E1222" s="214" t="s">
        <v>963</v>
      </c>
      <c r="F1222" s="256" t="s">
        <v>993</v>
      </c>
      <c r="G1222" s="218" t="s">
        <v>44</v>
      </c>
      <c r="H1222" s="218" t="s">
        <v>44</v>
      </c>
      <c r="I1222" s="218" t="s">
        <v>44</v>
      </c>
      <c r="J1222" s="218" t="s">
        <v>44</v>
      </c>
      <c r="K1222" s="218">
        <f>SUM(L1222-8)</f>
        <v>42249</v>
      </c>
      <c r="L1222" s="218">
        <f t="shared" ref="L1222:M1222" si="201">SUM(M1222*1)</f>
        <v>42257</v>
      </c>
      <c r="M1222" s="218">
        <f t="shared" si="201"/>
        <v>42257</v>
      </c>
      <c r="N1222" s="218">
        <f>SUM(O1222-1)</f>
        <v>42257</v>
      </c>
      <c r="O1222" s="218">
        <f>SUM(U1222-3)</f>
        <v>42258</v>
      </c>
      <c r="P1222" s="218">
        <f>SUM(U1222*1)</f>
        <v>42261</v>
      </c>
      <c r="Q1222" s="218" t="s">
        <v>44</v>
      </c>
      <c r="R1222" s="218" t="s">
        <v>44</v>
      </c>
      <c r="S1222" s="218" t="s">
        <v>44</v>
      </c>
      <c r="T1222" s="218" t="s">
        <v>44</v>
      </c>
      <c r="U1222" s="218">
        <f t="shared" ref="U1222:V1222" si="202">SUM(V1222-4)</f>
        <v>42261</v>
      </c>
      <c r="V1222" s="218">
        <f t="shared" si="202"/>
        <v>42265</v>
      </c>
      <c r="W1222" s="218">
        <f>SUM(X1222-3)</f>
        <v>42269</v>
      </c>
      <c r="X1222" s="218">
        <v>42272</v>
      </c>
      <c r="Y1222" s="534"/>
      <c r="Z1222" s="534"/>
      <c r="AA1222" s="220">
        <v>18542.32</v>
      </c>
      <c r="AB1222" s="900"/>
    </row>
    <row r="1223" spans="1:28" x14ac:dyDescent="0.25">
      <c r="A1223" s="462"/>
      <c r="B1223" s="206" t="s">
        <v>967</v>
      </c>
      <c r="C1223" s="466"/>
      <c r="D1223" s="223"/>
      <c r="E1223" s="529"/>
      <c r="F1223" s="250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464"/>
      <c r="Z1223" s="464"/>
      <c r="AA1223" s="231"/>
      <c r="AB1223" s="900"/>
    </row>
    <row r="1224" spans="1:28" x14ac:dyDescent="0.25">
      <c r="A1224" s="462"/>
      <c r="B1224" s="206" t="s">
        <v>994</v>
      </c>
      <c r="C1224" s="466"/>
      <c r="D1224" s="223"/>
      <c r="E1224" s="529"/>
      <c r="F1224" s="250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464"/>
      <c r="Z1224" s="464"/>
      <c r="AA1224" s="231"/>
      <c r="AB1224" s="900"/>
    </row>
    <row r="1225" spans="1:28" x14ac:dyDescent="0.25">
      <c r="A1225" s="462"/>
      <c r="B1225" s="206" t="s">
        <v>995</v>
      </c>
      <c r="C1225" s="466"/>
      <c r="D1225" s="223"/>
      <c r="E1225" s="529"/>
      <c r="F1225" s="250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464"/>
      <c r="Z1225" s="464"/>
      <c r="AA1225" s="231"/>
      <c r="AB1225" s="900"/>
    </row>
    <row r="1226" spans="1:28" x14ac:dyDescent="0.25">
      <c r="A1226" s="462"/>
      <c r="B1226" s="206" t="s">
        <v>988</v>
      </c>
      <c r="C1226" s="466"/>
      <c r="D1226" s="223"/>
      <c r="E1226" s="529"/>
      <c r="F1226" s="250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464"/>
      <c r="Z1226" s="464"/>
      <c r="AA1226" s="231"/>
      <c r="AB1226" s="900"/>
    </row>
    <row r="1227" spans="1:28" x14ac:dyDescent="0.25">
      <c r="A1227" s="462"/>
      <c r="B1227" s="206" t="s">
        <v>996</v>
      </c>
      <c r="C1227" s="466"/>
      <c r="D1227" s="223"/>
      <c r="E1227" s="529"/>
      <c r="F1227" s="250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464"/>
      <c r="Z1227" s="464"/>
      <c r="AA1227" s="231"/>
      <c r="AB1227" s="900"/>
    </row>
    <row r="1228" spans="1:28" ht="25.5" x14ac:dyDescent="0.25">
      <c r="A1228" s="533"/>
      <c r="B1228" s="248" t="s">
        <v>962</v>
      </c>
      <c r="C1228" s="440" t="str">
        <f>IF(AB1228&gt;=470000,"LPN",IF(AND(AB1228&gt;190000,AB1228&lt;470000),"LP",IF(AND(AB1228&gt;=56000,AB1228&lt;=190000),"3C","2C ")))</f>
        <v xml:space="preserve">2C </v>
      </c>
      <c r="D1228" s="440"/>
      <c r="E1228" s="214" t="s">
        <v>963</v>
      </c>
      <c r="F1228" s="256" t="s">
        <v>997</v>
      </c>
      <c r="G1228" s="218" t="s">
        <v>44</v>
      </c>
      <c r="H1228" s="218" t="s">
        <v>44</v>
      </c>
      <c r="I1228" s="218" t="s">
        <v>44</v>
      </c>
      <c r="J1228" s="218" t="s">
        <v>44</v>
      </c>
      <c r="K1228" s="218">
        <f>SUM(L1228-8)</f>
        <v>42284</v>
      </c>
      <c r="L1228" s="218">
        <f t="shared" ref="L1228:M1228" si="203">SUM(M1228*1)</f>
        <v>42292</v>
      </c>
      <c r="M1228" s="218">
        <f t="shared" si="203"/>
        <v>42292</v>
      </c>
      <c r="N1228" s="218">
        <f>SUM(O1228-1)</f>
        <v>42292</v>
      </c>
      <c r="O1228" s="218">
        <f>SUM(U1228-3)</f>
        <v>42293</v>
      </c>
      <c r="P1228" s="218">
        <f>SUM(U1228*1)</f>
        <v>42296</v>
      </c>
      <c r="Q1228" s="218" t="s">
        <v>44</v>
      </c>
      <c r="R1228" s="218" t="s">
        <v>44</v>
      </c>
      <c r="S1228" s="218" t="s">
        <v>44</v>
      </c>
      <c r="T1228" s="218" t="s">
        <v>44</v>
      </c>
      <c r="U1228" s="218">
        <f t="shared" ref="U1228:V1228" si="204">SUM(V1228-4)</f>
        <v>42296</v>
      </c>
      <c r="V1228" s="218">
        <f t="shared" si="204"/>
        <v>42300</v>
      </c>
      <c r="W1228" s="218">
        <f>SUM(X1228-3)</f>
        <v>42304</v>
      </c>
      <c r="X1228" s="218">
        <v>42307</v>
      </c>
      <c r="Y1228" s="534"/>
      <c r="Z1228" s="534"/>
      <c r="AA1228" s="220">
        <v>12638.8</v>
      </c>
      <c r="AB1228" s="900"/>
    </row>
    <row r="1229" spans="1:28" x14ac:dyDescent="0.25">
      <c r="A1229" s="462"/>
      <c r="B1229" s="206" t="s">
        <v>998</v>
      </c>
      <c r="C1229" s="466"/>
      <c r="D1229" s="223"/>
      <c r="E1229" s="529"/>
      <c r="F1229" s="250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464"/>
      <c r="Z1229" s="464"/>
      <c r="AA1229" s="231"/>
      <c r="AB1229" s="900"/>
    </row>
    <row r="1230" spans="1:28" x14ac:dyDescent="0.25">
      <c r="A1230" s="462"/>
      <c r="B1230" s="206" t="s">
        <v>970</v>
      </c>
      <c r="C1230" s="466"/>
      <c r="D1230" s="223"/>
      <c r="E1230" s="529"/>
      <c r="F1230" s="250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464"/>
      <c r="Z1230" s="464"/>
      <c r="AA1230" s="231"/>
      <c r="AB1230" s="900"/>
    </row>
    <row r="1231" spans="1:28" x14ac:dyDescent="0.25">
      <c r="A1231" s="462"/>
      <c r="B1231" s="206" t="s">
        <v>999</v>
      </c>
      <c r="C1231" s="466"/>
      <c r="D1231" s="223"/>
      <c r="E1231" s="529"/>
      <c r="F1231" s="250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464"/>
      <c r="Z1231" s="464"/>
      <c r="AA1231" s="231"/>
      <c r="AB1231" s="900"/>
    </row>
    <row r="1232" spans="1:28" ht="25.5" x14ac:dyDescent="0.25">
      <c r="A1232" s="533"/>
      <c r="B1232" s="248" t="s">
        <v>962</v>
      </c>
      <c r="C1232" s="440" t="str">
        <f>IF(AB1232&gt;=470000,"LPN",IF(AND(AB1232&gt;190000,AB1232&lt;470000),"LP",IF(AND(AB1232&gt;=56000,AB1232&lt;=190000),"3C","2C ")))</f>
        <v xml:space="preserve">2C </v>
      </c>
      <c r="D1232" s="440"/>
      <c r="E1232" s="214" t="s">
        <v>963</v>
      </c>
      <c r="F1232" s="256" t="s">
        <v>1000</v>
      </c>
      <c r="G1232" s="218" t="s">
        <v>44</v>
      </c>
      <c r="H1232" s="218" t="s">
        <v>44</v>
      </c>
      <c r="I1232" s="218" t="s">
        <v>44</v>
      </c>
      <c r="J1232" s="218" t="s">
        <v>44</v>
      </c>
      <c r="K1232" s="218">
        <f>SUM(L1232-8)</f>
        <v>42312</v>
      </c>
      <c r="L1232" s="218">
        <f t="shared" ref="L1232:M1232" si="205">SUM(M1232*1)</f>
        <v>42320</v>
      </c>
      <c r="M1232" s="218">
        <f t="shared" si="205"/>
        <v>42320</v>
      </c>
      <c r="N1232" s="218">
        <f>SUM(O1232-1)</f>
        <v>42320</v>
      </c>
      <c r="O1232" s="218">
        <f>SUM(U1232-3)</f>
        <v>42321</v>
      </c>
      <c r="P1232" s="218">
        <f>SUM(U1232*1)</f>
        <v>42324</v>
      </c>
      <c r="Q1232" s="218" t="s">
        <v>44</v>
      </c>
      <c r="R1232" s="218" t="s">
        <v>44</v>
      </c>
      <c r="S1232" s="218" t="s">
        <v>44</v>
      </c>
      <c r="T1232" s="218" t="s">
        <v>44</v>
      </c>
      <c r="U1232" s="218">
        <f t="shared" ref="U1232:V1232" si="206">SUM(V1232-4)</f>
        <v>42324</v>
      </c>
      <c r="V1232" s="218">
        <f t="shared" si="206"/>
        <v>42328</v>
      </c>
      <c r="W1232" s="218">
        <f>SUM(X1232-3)</f>
        <v>42332</v>
      </c>
      <c r="X1232" s="218">
        <v>42335</v>
      </c>
      <c r="Y1232" s="534"/>
      <c r="Z1232" s="534"/>
      <c r="AA1232" s="220">
        <v>8480</v>
      </c>
      <c r="AB1232" s="900"/>
    </row>
    <row r="1233" spans="1:28" x14ac:dyDescent="0.25">
      <c r="A1233" s="462"/>
      <c r="B1233" s="206" t="s">
        <v>1001</v>
      </c>
      <c r="C1233" s="466"/>
      <c r="D1233" s="223"/>
      <c r="E1233" s="529"/>
      <c r="F1233" s="250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464"/>
      <c r="Z1233" s="464"/>
      <c r="AA1233" s="231"/>
      <c r="AB1233" s="900"/>
    </row>
    <row r="1234" spans="1:28" x14ac:dyDescent="0.25">
      <c r="A1234" s="462"/>
      <c r="B1234" s="206" t="s">
        <v>986</v>
      </c>
      <c r="C1234" s="466"/>
      <c r="D1234" s="223"/>
      <c r="E1234" s="529"/>
      <c r="F1234" s="250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464"/>
      <c r="Z1234" s="464"/>
      <c r="AA1234" s="231"/>
      <c r="AB1234" s="900"/>
    </row>
    <row r="1235" spans="1:28" x14ac:dyDescent="0.25">
      <c r="A1235" s="462"/>
      <c r="B1235" s="206" t="s">
        <v>978</v>
      </c>
      <c r="C1235" s="466"/>
      <c r="D1235" s="223"/>
      <c r="E1235" s="529"/>
      <c r="F1235" s="250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464"/>
      <c r="Z1235" s="464"/>
      <c r="AA1235" s="231"/>
      <c r="AB1235" s="900"/>
    </row>
    <row r="1236" spans="1:28" x14ac:dyDescent="0.25">
      <c r="A1236" s="462"/>
      <c r="B1236" s="206" t="s">
        <v>1002</v>
      </c>
      <c r="C1236" s="466"/>
      <c r="D1236" s="223"/>
      <c r="E1236" s="529"/>
      <c r="F1236" s="250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464"/>
      <c r="Z1236" s="464"/>
      <c r="AA1236" s="231"/>
      <c r="AB1236" s="900"/>
    </row>
    <row r="1237" spans="1:28" ht="25.5" x14ac:dyDescent="0.25">
      <c r="A1237" s="533"/>
      <c r="B1237" s="248" t="s">
        <v>962</v>
      </c>
      <c r="C1237" s="440" t="str">
        <f>IF(AB1237&gt;=470000,"LPN",IF(AND(AB1237&gt;190000,AB1237&lt;470000),"LP",IF(AND(AB1237&gt;=56000,AB1237&lt;=190000),"3C","2C ")))</f>
        <v xml:space="preserve">2C </v>
      </c>
      <c r="D1237" s="440"/>
      <c r="E1237" s="214" t="s">
        <v>963</v>
      </c>
      <c r="F1237" s="256" t="s">
        <v>1003</v>
      </c>
      <c r="G1237" s="218" t="s">
        <v>44</v>
      </c>
      <c r="H1237" s="218" t="s">
        <v>44</v>
      </c>
      <c r="I1237" s="218" t="s">
        <v>44</v>
      </c>
      <c r="J1237" s="218" t="s">
        <v>44</v>
      </c>
      <c r="K1237" s="218">
        <f>SUM(L1237-8)</f>
        <v>42326</v>
      </c>
      <c r="L1237" s="218">
        <f t="shared" ref="L1237:M1237" si="207">SUM(M1237*1)</f>
        <v>42334</v>
      </c>
      <c r="M1237" s="218">
        <f t="shared" si="207"/>
        <v>42334</v>
      </c>
      <c r="N1237" s="218">
        <f>SUM(O1237-1)</f>
        <v>42334</v>
      </c>
      <c r="O1237" s="218">
        <f>SUM(U1237-3)</f>
        <v>42335</v>
      </c>
      <c r="P1237" s="218">
        <f>SUM(U1237*1)</f>
        <v>42338</v>
      </c>
      <c r="Q1237" s="218" t="s">
        <v>44</v>
      </c>
      <c r="R1237" s="218" t="s">
        <v>44</v>
      </c>
      <c r="S1237" s="218" t="s">
        <v>44</v>
      </c>
      <c r="T1237" s="218" t="s">
        <v>44</v>
      </c>
      <c r="U1237" s="218">
        <f t="shared" ref="U1237:V1237" si="208">SUM(V1237-4)</f>
        <v>42338</v>
      </c>
      <c r="V1237" s="218">
        <f t="shared" si="208"/>
        <v>42342</v>
      </c>
      <c r="W1237" s="218">
        <f>SUM(X1237-3)</f>
        <v>42346</v>
      </c>
      <c r="X1237" s="218">
        <v>42349</v>
      </c>
      <c r="Y1237" s="534"/>
      <c r="Z1237" s="534"/>
      <c r="AA1237" s="220">
        <v>10455</v>
      </c>
      <c r="AB1237" s="900"/>
    </row>
    <row r="1238" spans="1:28" x14ac:dyDescent="0.25">
      <c r="A1238" s="462"/>
      <c r="B1238" s="206" t="s">
        <v>986</v>
      </c>
      <c r="C1238" s="466"/>
      <c r="D1238" s="223"/>
      <c r="E1238" s="529"/>
      <c r="F1238" s="250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464"/>
      <c r="Z1238" s="464"/>
      <c r="AA1238" s="231"/>
      <c r="AB1238" s="900"/>
    </row>
    <row r="1239" spans="1:28" x14ac:dyDescent="0.25">
      <c r="A1239" s="462"/>
      <c r="B1239" s="206" t="s">
        <v>970</v>
      </c>
      <c r="C1239" s="466"/>
      <c r="D1239" s="223"/>
      <c r="E1239" s="529"/>
      <c r="F1239" s="250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464"/>
      <c r="Z1239" s="464"/>
      <c r="AA1239" s="231"/>
      <c r="AB1239" s="900"/>
    </row>
    <row r="1240" spans="1:28" x14ac:dyDescent="0.25">
      <c r="A1240" s="462"/>
      <c r="B1240" s="206" t="s">
        <v>971</v>
      </c>
      <c r="C1240" s="466"/>
      <c r="D1240" s="466"/>
      <c r="E1240" s="529"/>
      <c r="F1240" s="250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464"/>
      <c r="Z1240" s="464"/>
      <c r="AA1240" s="231"/>
      <c r="AB1240" s="900"/>
    </row>
    <row r="1241" spans="1:28" ht="25.5" x14ac:dyDescent="0.25">
      <c r="A1241" s="532"/>
      <c r="B1241" s="248" t="s">
        <v>535</v>
      </c>
      <c r="C1241" s="440" t="str">
        <f>IF(AB1241&gt;=470000,"LPN",IF(AND(AB1241&gt;190000,AB1241&lt;470000),"LP",IF(AND(AB1241&gt;=56000,AB1241&lt;=190000),"3C","2C ")))</f>
        <v xml:space="preserve">2C </v>
      </c>
      <c r="D1241" s="440"/>
      <c r="E1241" s="214" t="s">
        <v>1004</v>
      </c>
      <c r="F1241" s="256" t="s">
        <v>1005</v>
      </c>
      <c r="G1241" s="218" t="s">
        <v>44</v>
      </c>
      <c r="H1241" s="218" t="s">
        <v>44</v>
      </c>
      <c r="I1241" s="218" t="s">
        <v>44</v>
      </c>
      <c r="J1241" s="218" t="s">
        <v>44</v>
      </c>
      <c r="K1241" s="218">
        <f>SUM(L1241-8)</f>
        <v>42172</v>
      </c>
      <c r="L1241" s="218">
        <f t="shared" ref="L1241:M1244" si="209">SUM(M1241*1)</f>
        <v>42180</v>
      </c>
      <c r="M1241" s="218">
        <f t="shared" si="209"/>
        <v>42180</v>
      </c>
      <c r="N1241" s="218">
        <f>SUM(O1241-1)</f>
        <v>42180</v>
      </c>
      <c r="O1241" s="218">
        <f>SUM(U1241-3)</f>
        <v>42181</v>
      </c>
      <c r="P1241" s="218">
        <f>SUM(U1241*1)</f>
        <v>42184</v>
      </c>
      <c r="Q1241" s="218" t="s">
        <v>44</v>
      </c>
      <c r="R1241" s="218" t="s">
        <v>44</v>
      </c>
      <c r="S1241" s="218" t="s">
        <v>44</v>
      </c>
      <c r="T1241" s="218" t="s">
        <v>44</v>
      </c>
      <c r="U1241" s="218">
        <f t="shared" ref="U1241:V1244" si="210">SUM(V1241-4)</f>
        <v>42184</v>
      </c>
      <c r="V1241" s="218">
        <f t="shared" si="210"/>
        <v>42188</v>
      </c>
      <c r="W1241" s="218">
        <f>SUM(X1241-3)</f>
        <v>42192</v>
      </c>
      <c r="X1241" s="218">
        <v>42195</v>
      </c>
      <c r="Y1241" s="534"/>
      <c r="Z1241" s="534"/>
      <c r="AA1241" s="220">
        <v>5000</v>
      </c>
      <c r="AB1241" s="900"/>
    </row>
    <row r="1242" spans="1:28" ht="25.5" x14ac:dyDescent="0.25">
      <c r="A1242" s="533"/>
      <c r="B1242" s="248" t="s">
        <v>333</v>
      </c>
      <c r="C1242" s="440" t="str">
        <f>IF(AB1242&gt;=470000,"LPN",IF(AND(AB1242&gt;190000,AB1242&lt;470000),"LP",IF(AND(AB1242&gt;=56000,AB1242&lt;=190000),"3C","2C ")))</f>
        <v xml:space="preserve">2C </v>
      </c>
      <c r="D1242" s="440"/>
      <c r="E1242" s="214" t="s">
        <v>1006</v>
      </c>
      <c r="F1242" s="256" t="s">
        <v>1007</v>
      </c>
      <c r="G1242" s="218" t="s">
        <v>44</v>
      </c>
      <c r="H1242" s="218" t="s">
        <v>44</v>
      </c>
      <c r="I1242" s="218" t="s">
        <v>44</v>
      </c>
      <c r="J1242" s="218" t="s">
        <v>44</v>
      </c>
      <c r="K1242" s="218">
        <f>SUM(L1242-8)</f>
        <v>42067</v>
      </c>
      <c r="L1242" s="218">
        <f t="shared" si="209"/>
        <v>42075</v>
      </c>
      <c r="M1242" s="218">
        <f t="shared" si="209"/>
        <v>42075</v>
      </c>
      <c r="N1242" s="218">
        <f>SUM(O1242-1)</f>
        <v>42075</v>
      </c>
      <c r="O1242" s="218">
        <f>SUM(U1242-3)</f>
        <v>42076</v>
      </c>
      <c r="P1242" s="218">
        <f>SUM(U1242*1)</f>
        <v>42079</v>
      </c>
      <c r="Q1242" s="218" t="s">
        <v>44</v>
      </c>
      <c r="R1242" s="218" t="s">
        <v>44</v>
      </c>
      <c r="S1242" s="218" t="s">
        <v>44</v>
      </c>
      <c r="T1242" s="218" t="s">
        <v>44</v>
      </c>
      <c r="U1242" s="218">
        <f t="shared" si="210"/>
        <v>42079</v>
      </c>
      <c r="V1242" s="218">
        <f t="shared" si="210"/>
        <v>42083</v>
      </c>
      <c r="W1242" s="218">
        <f>SUM(X1242-3)</f>
        <v>42087</v>
      </c>
      <c r="X1242" s="218">
        <v>42090</v>
      </c>
      <c r="Y1242" s="534"/>
      <c r="Z1242" s="534"/>
      <c r="AA1242" s="220">
        <v>12500</v>
      </c>
      <c r="AB1242" s="900"/>
    </row>
    <row r="1243" spans="1:28" ht="25.5" x14ac:dyDescent="0.25">
      <c r="A1243" s="533"/>
      <c r="B1243" s="248" t="s">
        <v>333</v>
      </c>
      <c r="C1243" s="440" t="str">
        <f>IF(AB1243&gt;=470000,"LPN",IF(AND(AB1243&gt;190000,AB1243&lt;470000),"LP",IF(AND(AB1243&gt;=56000,AB1243&lt;=190000),"3C","2C ")))</f>
        <v xml:space="preserve">2C </v>
      </c>
      <c r="D1243" s="440"/>
      <c r="E1243" s="214" t="s">
        <v>1006</v>
      </c>
      <c r="F1243" s="256" t="s">
        <v>1007</v>
      </c>
      <c r="G1243" s="218" t="s">
        <v>44</v>
      </c>
      <c r="H1243" s="218" t="s">
        <v>44</v>
      </c>
      <c r="I1243" s="218" t="s">
        <v>44</v>
      </c>
      <c r="J1243" s="218" t="s">
        <v>44</v>
      </c>
      <c r="K1243" s="218">
        <f>SUM(L1243-8)</f>
        <v>42130</v>
      </c>
      <c r="L1243" s="218">
        <f t="shared" si="209"/>
        <v>42138</v>
      </c>
      <c r="M1243" s="218">
        <f t="shared" si="209"/>
        <v>42138</v>
      </c>
      <c r="N1243" s="218">
        <f>SUM(O1243-1)</f>
        <v>42138</v>
      </c>
      <c r="O1243" s="218">
        <f>SUM(U1243-3)</f>
        <v>42139</v>
      </c>
      <c r="P1243" s="218">
        <f>SUM(U1243*1)</f>
        <v>42142</v>
      </c>
      <c r="Q1243" s="218" t="s">
        <v>44</v>
      </c>
      <c r="R1243" s="218" t="s">
        <v>44</v>
      </c>
      <c r="S1243" s="218" t="s">
        <v>44</v>
      </c>
      <c r="T1243" s="218" t="s">
        <v>44</v>
      </c>
      <c r="U1243" s="218">
        <f t="shared" si="210"/>
        <v>42142</v>
      </c>
      <c r="V1243" s="218">
        <f t="shared" si="210"/>
        <v>42146</v>
      </c>
      <c r="W1243" s="218">
        <f>SUM(X1243-3)</f>
        <v>42150</v>
      </c>
      <c r="X1243" s="218">
        <v>42153</v>
      </c>
      <c r="Y1243" s="534"/>
      <c r="Z1243" s="534"/>
      <c r="AA1243" s="220">
        <v>12500</v>
      </c>
      <c r="AB1243" s="900"/>
    </row>
    <row r="1244" spans="1:28" ht="25.5" x14ac:dyDescent="0.25">
      <c r="A1244" s="532"/>
      <c r="B1244" s="248" t="s">
        <v>334</v>
      </c>
      <c r="C1244" s="440" t="s">
        <v>751</v>
      </c>
      <c r="D1244" s="440"/>
      <c r="E1244" s="214" t="s">
        <v>1008</v>
      </c>
      <c r="F1244" s="256" t="s">
        <v>1009</v>
      </c>
      <c r="G1244" s="218" t="s">
        <v>44</v>
      </c>
      <c r="H1244" s="218" t="s">
        <v>44</v>
      </c>
      <c r="I1244" s="218" t="s">
        <v>44</v>
      </c>
      <c r="J1244" s="218" t="s">
        <v>44</v>
      </c>
      <c r="K1244" s="218">
        <f>SUM(L1244-8)</f>
        <v>42039</v>
      </c>
      <c r="L1244" s="218">
        <f t="shared" si="209"/>
        <v>42047</v>
      </c>
      <c r="M1244" s="218">
        <f t="shared" si="209"/>
        <v>42047</v>
      </c>
      <c r="N1244" s="218">
        <f>SUM(O1244-1)</f>
        <v>42047</v>
      </c>
      <c r="O1244" s="218">
        <f>SUM(U1244-3)</f>
        <v>42048</v>
      </c>
      <c r="P1244" s="218">
        <f>SUM(U1244*1)</f>
        <v>42051</v>
      </c>
      <c r="Q1244" s="218" t="s">
        <v>44</v>
      </c>
      <c r="R1244" s="218" t="s">
        <v>44</v>
      </c>
      <c r="S1244" s="218" t="s">
        <v>44</v>
      </c>
      <c r="T1244" s="218" t="s">
        <v>44</v>
      </c>
      <c r="U1244" s="218">
        <f t="shared" si="210"/>
        <v>42051</v>
      </c>
      <c r="V1244" s="218">
        <f t="shared" si="210"/>
        <v>42055</v>
      </c>
      <c r="W1244" s="218">
        <f>SUM(X1244-3)</f>
        <v>42059</v>
      </c>
      <c r="X1244" s="218">
        <v>42062</v>
      </c>
      <c r="Y1244" s="234"/>
      <c r="Z1244" s="234"/>
      <c r="AA1244" s="220">
        <v>150690</v>
      </c>
      <c r="AB1244" s="900"/>
    </row>
    <row r="1245" spans="1:28" x14ac:dyDescent="0.25">
      <c r="A1245" s="462"/>
      <c r="B1245" s="206" t="s">
        <v>1010</v>
      </c>
      <c r="C1245" s="466"/>
      <c r="D1245" s="466"/>
      <c r="E1245" s="529"/>
      <c r="F1245" s="250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464"/>
      <c r="Z1245" s="464"/>
      <c r="AA1245" s="231"/>
      <c r="AB1245" s="900"/>
    </row>
    <row r="1246" spans="1:28" x14ac:dyDescent="0.25">
      <c r="A1246" s="462"/>
      <c r="B1246" s="206" t="s">
        <v>1011</v>
      </c>
      <c r="C1246" s="466"/>
      <c r="D1246" s="466"/>
      <c r="E1246" s="529"/>
      <c r="F1246" s="250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464"/>
      <c r="Z1246" s="464"/>
      <c r="AA1246" s="231"/>
      <c r="AB1246" s="900"/>
    </row>
    <row r="1247" spans="1:28" ht="25.5" x14ac:dyDescent="0.25">
      <c r="A1247" s="532"/>
      <c r="B1247" s="248" t="s">
        <v>334</v>
      </c>
      <c r="C1247" s="440" t="s">
        <v>751</v>
      </c>
      <c r="D1247" s="440"/>
      <c r="E1247" s="214" t="s">
        <v>1008</v>
      </c>
      <c r="F1247" s="256" t="s">
        <v>1012</v>
      </c>
      <c r="G1247" s="218" t="s">
        <v>44</v>
      </c>
      <c r="H1247" s="218" t="s">
        <v>44</v>
      </c>
      <c r="I1247" s="218" t="s">
        <v>44</v>
      </c>
      <c r="J1247" s="218" t="s">
        <v>44</v>
      </c>
      <c r="K1247" s="218">
        <f>SUM(L1247-8)</f>
        <v>42165</v>
      </c>
      <c r="L1247" s="218">
        <f t="shared" ref="L1247:M1247" si="211">SUM(M1247*1)</f>
        <v>42173</v>
      </c>
      <c r="M1247" s="218">
        <f t="shared" si="211"/>
        <v>42173</v>
      </c>
      <c r="N1247" s="218">
        <f>SUM(O1247-1)</f>
        <v>42173</v>
      </c>
      <c r="O1247" s="218">
        <f>SUM(U1247-3)</f>
        <v>42174</v>
      </c>
      <c r="P1247" s="218">
        <f>SUM(U1247*1)</f>
        <v>42177</v>
      </c>
      <c r="Q1247" s="218" t="s">
        <v>44</v>
      </c>
      <c r="R1247" s="218" t="s">
        <v>44</v>
      </c>
      <c r="S1247" s="218" t="s">
        <v>44</v>
      </c>
      <c r="T1247" s="218" t="s">
        <v>44</v>
      </c>
      <c r="U1247" s="218">
        <f t="shared" ref="U1247:V1247" si="212">SUM(V1247-4)</f>
        <v>42177</v>
      </c>
      <c r="V1247" s="218">
        <f t="shared" si="212"/>
        <v>42181</v>
      </c>
      <c r="W1247" s="218">
        <f>SUM(X1247-3)</f>
        <v>42185</v>
      </c>
      <c r="X1247" s="218">
        <v>42188</v>
      </c>
      <c r="Y1247" s="234"/>
      <c r="Z1247" s="234"/>
      <c r="AA1247" s="220">
        <v>68190</v>
      </c>
      <c r="AB1247" s="900"/>
    </row>
    <row r="1248" spans="1:28" x14ac:dyDescent="0.25">
      <c r="A1248" s="462"/>
      <c r="B1248" s="206" t="s">
        <v>1013</v>
      </c>
      <c r="C1248" s="466"/>
      <c r="D1248" s="466"/>
      <c r="E1248" s="529"/>
      <c r="F1248" s="250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464"/>
      <c r="Z1248" s="464"/>
      <c r="AA1248" s="231"/>
      <c r="AB1248" s="900"/>
    </row>
    <row r="1249" spans="1:28" ht="25.5" x14ac:dyDescent="0.25">
      <c r="A1249" s="532"/>
      <c r="B1249" s="248" t="s">
        <v>334</v>
      </c>
      <c r="C1249" s="440" t="s">
        <v>751</v>
      </c>
      <c r="D1249" s="440"/>
      <c r="E1249" s="214" t="s">
        <v>1008</v>
      </c>
      <c r="F1249" s="256" t="s">
        <v>1014</v>
      </c>
      <c r="G1249" s="218" t="s">
        <v>44</v>
      </c>
      <c r="H1249" s="218" t="s">
        <v>44</v>
      </c>
      <c r="I1249" s="218" t="s">
        <v>44</v>
      </c>
      <c r="J1249" s="218" t="s">
        <v>44</v>
      </c>
      <c r="K1249" s="218">
        <f>SUM(L1249-8)</f>
        <v>42165</v>
      </c>
      <c r="L1249" s="218">
        <f t="shared" ref="L1249:M1249" si="213">SUM(M1249*1)</f>
        <v>42173</v>
      </c>
      <c r="M1249" s="218">
        <f t="shared" si="213"/>
        <v>42173</v>
      </c>
      <c r="N1249" s="218">
        <f>SUM(O1249-1)</f>
        <v>42173</v>
      </c>
      <c r="O1249" s="218">
        <f>SUM(U1249-3)</f>
        <v>42174</v>
      </c>
      <c r="P1249" s="218">
        <f>SUM(U1249*1)</f>
        <v>42177</v>
      </c>
      <c r="Q1249" s="218" t="s">
        <v>44</v>
      </c>
      <c r="R1249" s="218" t="s">
        <v>44</v>
      </c>
      <c r="S1249" s="218" t="s">
        <v>44</v>
      </c>
      <c r="T1249" s="218" t="s">
        <v>44</v>
      </c>
      <c r="U1249" s="218">
        <f t="shared" ref="U1249:V1249" si="214">SUM(V1249-4)</f>
        <v>42177</v>
      </c>
      <c r="V1249" s="218">
        <f t="shared" si="214"/>
        <v>42181</v>
      </c>
      <c r="W1249" s="218">
        <f>SUM(X1249-3)</f>
        <v>42185</v>
      </c>
      <c r="X1249" s="218">
        <v>42188</v>
      </c>
      <c r="Y1249" s="234"/>
      <c r="Z1249" s="234"/>
      <c r="AA1249" s="220">
        <v>38197.5</v>
      </c>
      <c r="AB1249" s="900"/>
    </row>
    <row r="1250" spans="1:28" x14ac:dyDescent="0.25">
      <c r="A1250" s="462"/>
      <c r="B1250" s="206" t="s">
        <v>1015</v>
      </c>
      <c r="C1250" s="466"/>
      <c r="D1250" s="466"/>
      <c r="E1250" s="529"/>
      <c r="F1250" s="250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464"/>
      <c r="Z1250" s="464"/>
      <c r="AA1250" s="231"/>
      <c r="AB1250" s="900"/>
    </row>
    <row r="1251" spans="1:28" ht="25.5" x14ac:dyDescent="0.25">
      <c r="A1251" s="532"/>
      <c r="B1251" s="248" t="s">
        <v>334</v>
      </c>
      <c r="C1251" s="440" t="s">
        <v>751</v>
      </c>
      <c r="D1251" s="440"/>
      <c r="E1251" s="214" t="s">
        <v>1008</v>
      </c>
      <c r="F1251" s="256" t="s">
        <v>1014</v>
      </c>
      <c r="G1251" s="218" t="s">
        <v>44</v>
      </c>
      <c r="H1251" s="218" t="s">
        <v>44</v>
      </c>
      <c r="I1251" s="218" t="s">
        <v>44</v>
      </c>
      <c r="J1251" s="218" t="s">
        <v>44</v>
      </c>
      <c r="K1251" s="218">
        <f>SUM(L1251-8)</f>
        <v>42165</v>
      </c>
      <c r="L1251" s="218">
        <f t="shared" ref="L1251:M1251" si="215">SUM(M1251*1)</f>
        <v>42173</v>
      </c>
      <c r="M1251" s="218">
        <f t="shared" si="215"/>
        <v>42173</v>
      </c>
      <c r="N1251" s="218">
        <f>SUM(O1251-1)</f>
        <v>42173</v>
      </c>
      <c r="O1251" s="218">
        <f>SUM(U1251-3)</f>
        <v>42174</v>
      </c>
      <c r="P1251" s="218">
        <f>SUM(U1251*1)</f>
        <v>42177</v>
      </c>
      <c r="Q1251" s="218" t="s">
        <v>44</v>
      </c>
      <c r="R1251" s="218" t="s">
        <v>44</v>
      </c>
      <c r="S1251" s="218" t="s">
        <v>44</v>
      </c>
      <c r="T1251" s="218" t="s">
        <v>44</v>
      </c>
      <c r="U1251" s="218">
        <f t="shared" ref="U1251:V1251" si="216">SUM(V1251-4)</f>
        <v>42177</v>
      </c>
      <c r="V1251" s="218">
        <f t="shared" si="216"/>
        <v>42181</v>
      </c>
      <c r="W1251" s="218">
        <f>SUM(X1251-3)</f>
        <v>42185</v>
      </c>
      <c r="X1251" s="218">
        <v>42188</v>
      </c>
      <c r="Y1251" s="234"/>
      <c r="Z1251" s="234"/>
      <c r="AA1251" s="220">
        <v>68190</v>
      </c>
      <c r="AB1251" s="900"/>
    </row>
    <row r="1252" spans="1:28" x14ac:dyDescent="0.25">
      <c r="A1252" s="462"/>
      <c r="B1252" s="206" t="s">
        <v>1016</v>
      </c>
      <c r="C1252" s="466"/>
      <c r="D1252" s="466"/>
      <c r="E1252" s="529"/>
      <c r="F1252" s="250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464"/>
      <c r="Z1252" s="464"/>
      <c r="AA1252" s="231"/>
      <c r="AB1252" s="900"/>
    </row>
    <row r="1253" spans="1:28" ht="25.5" x14ac:dyDescent="0.25">
      <c r="A1253" s="535" t="s">
        <v>507</v>
      </c>
      <c r="B1253" s="248" t="s">
        <v>813</v>
      </c>
      <c r="C1253" s="440" t="str">
        <f>IF(AB1253&gt;=470000,"LPN",IF(AND(AB1253&gt;190000,AB1253&lt;470000),"LP",IF(AND(AB1253&gt;=56000,AB1253&lt;=190000),"3C","2C ")))</f>
        <v xml:space="preserve">2C </v>
      </c>
      <c r="D1253" s="440"/>
      <c r="E1253" s="214" t="s">
        <v>1017</v>
      </c>
      <c r="F1253" s="256" t="s">
        <v>1018</v>
      </c>
      <c r="G1253" s="218" t="s">
        <v>44</v>
      </c>
      <c r="H1253" s="218" t="s">
        <v>44</v>
      </c>
      <c r="I1253" s="218" t="s">
        <v>44</v>
      </c>
      <c r="J1253" s="218" t="s">
        <v>44</v>
      </c>
      <c r="K1253" s="218">
        <f>SUM(L1253-8)</f>
        <v>42039</v>
      </c>
      <c r="L1253" s="218">
        <f t="shared" ref="L1253:M1253" si="217">SUM(M1253*1)</f>
        <v>42047</v>
      </c>
      <c r="M1253" s="218">
        <f t="shared" si="217"/>
        <v>42047</v>
      </c>
      <c r="N1253" s="218">
        <f>SUM(O1253-1)</f>
        <v>42047</v>
      </c>
      <c r="O1253" s="218">
        <f>SUM(U1253-3)</f>
        <v>42048</v>
      </c>
      <c r="P1253" s="218">
        <f>SUM(U1253*1)</f>
        <v>42051</v>
      </c>
      <c r="Q1253" s="218" t="s">
        <v>44</v>
      </c>
      <c r="R1253" s="218" t="s">
        <v>44</v>
      </c>
      <c r="S1253" s="218" t="s">
        <v>44</v>
      </c>
      <c r="T1253" s="218" t="s">
        <v>44</v>
      </c>
      <c r="U1253" s="218">
        <f t="shared" ref="U1253:V1253" si="218">SUM(V1253-4)</f>
        <v>42051</v>
      </c>
      <c r="V1253" s="218">
        <f t="shared" si="218"/>
        <v>42055</v>
      </c>
      <c r="W1253" s="218">
        <f>SUM(X1253-3)</f>
        <v>42059</v>
      </c>
      <c r="X1253" s="218">
        <v>42062</v>
      </c>
      <c r="Y1253" s="234"/>
      <c r="Z1253" s="234"/>
      <c r="AA1253" s="220">
        <v>70197.5</v>
      </c>
      <c r="AB1253" s="900"/>
    </row>
    <row r="1254" spans="1:28" x14ac:dyDescent="0.25">
      <c r="A1254" s="462"/>
      <c r="B1254" s="206" t="s">
        <v>1019</v>
      </c>
      <c r="C1254" s="466"/>
      <c r="D1254" s="466"/>
      <c r="E1254" s="529"/>
      <c r="F1254" s="250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464"/>
      <c r="Z1254" s="464"/>
      <c r="AA1254" s="231"/>
      <c r="AB1254" s="900"/>
    </row>
    <row r="1255" spans="1:28" x14ac:dyDescent="0.25">
      <c r="A1255" s="462"/>
      <c r="B1255" s="206" t="s">
        <v>1020</v>
      </c>
      <c r="C1255" s="466"/>
      <c r="D1255" s="466"/>
      <c r="E1255" s="529"/>
      <c r="F1255" s="250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464"/>
      <c r="Z1255" s="464"/>
      <c r="AA1255" s="231"/>
      <c r="AB1255" s="900"/>
    </row>
    <row r="1256" spans="1:28" x14ac:dyDescent="0.25">
      <c r="A1256" s="462"/>
      <c r="B1256" s="206" t="s">
        <v>1021</v>
      </c>
      <c r="C1256" s="466"/>
      <c r="D1256" s="466"/>
      <c r="E1256" s="529"/>
      <c r="F1256" s="250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464"/>
      <c r="Z1256" s="464"/>
      <c r="AA1256" s="231"/>
      <c r="AB1256" s="900"/>
    </row>
    <row r="1257" spans="1:28" x14ac:dyDescent="0.25">
      <c r="A1257" s="462"/>
      <c r="B1257" s="206" t="s">
        <v>1022</v>
      </c>
      <c r="C1257" s="466"/>
      <c r="D1257" s="466"/>
      <c r="E1257" s="529"/>
      <c r="F1257" s="250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464"/>
      <c r="Z1257" s="464"/>
      <c r="AA1257" s="231"/>
      <c r="AB1257" s="900"/>
    </row>
    <row r="1258" spans="1:28" x14ac:dyDescent="0.25">
      <c r="A1258" s="462"/>
      <c r="B1258" s="206" t="s">
        <v>1023</v>
      </c>
      <c r="C1258" s="466"/>
      <c r="D1258" s="466"/>
      <c r="E1258" s="529"/>
      <c r="F1258" s="250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464"/>
      <c r="Z1258" s="464"/>
      <c r="AA1258" s="231"/>
      <c r="AB1258" s="900"/>
    </row>
    <row r="1259" spans="1:28" x14ac:dyDescent="0.25">
      <c r="A1259" s="462"/>
      <c r="B1259" s="206" t="s">
        <v>1024</v>
      </c>
      <c r="C1259" s="466"/>
      <c r="D1259" s="466"/>
      <c r="E1259" s="529"/>
      <c r="F1259" s="250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464"/>
      <c r="Z1259" s="464"/>
      <c r="AA1259" s="231"/>
      <c r="AB1259" s="900"/>
    </row>
    <row r="1260" spans="1:28" x14ac:dyDescent="0.25">
      <c r="A1260" s="462"/>
      <c r="B1260" s="206" t="s">
        <v>1025</v>
      </c>
      <c r="C1260" s="466"/>
      <c r="D1260" s="466"/>
      <c r="E1260" s="529"/>
      <c r="F1260" s="250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464"/>
      <c r="Z1260" s="464"/>
      <c r="AA1260" s="231"/>
      <c r="AB1260" s="900"/>
    </row>
    <row r="1261" spans="1:28" ht="25.5" x14ac:dyDescent="0.25">
      <c r="A1261" s="535" t="s">
        <v>507</v>
      </c>
      <c r="B1261" s="248" t="s">
        <v>813</v>
      </c>
      <c r="C1261" s="440" t="str">
        <f>IF(AB1261&gt;=470000,"LPN",IF(AND(AB1261&gt;190000,AB1261&lt;470000),"LP",IF(AND(AB1261&gt;=56000,AB1261&lt;=190000),"3C","2C ")))</f>
        <v xml:space="preserve">2C </v>
      </c>
      <c r="D1261" s="440"/>
      <c r="E1261" s="214" t="s">
        <v>1017</v>
      </c>
      <c r="F1261" s="256" t="s">
        <v>1026</v>
      </c>
      <c r="G1261" s="218" t="s">
        <v>44</v>
      </c>
      <c r="H1261" s="218" t="s">
        <v>44</v>
      </c>
      <c r="I1261" s="218" t="s">
        <v>44</v>
      </c>
      <c r="J1261" s="218" t="s">
        <v>44</v>
      </c>
      <c r="K1261" s="218">
        <f>SUM(L1261-8)</f>
        <v>42095</v>
      </c>
      <c r="L1261" s="218">
        <f t="shared" ref="L1261:M1261" si="219">SUM(M1261*1)</f>
        <v>42103</v>
      </c>
      <c r="M1261" s="218">
        <f t="shared" si="219"/>
        <v>42103</v>
      </c>
      <c r="N1261" s="218">
        <f>SUM(O1261-1)</f>
        <v>42103</v>
      </c>
      <c r="O1261" s="218">
        <f>SUM(U1261-3)</f>
        <v>42104</v>
      </c>
      <c r="P1261" s="218">
        <f>SUM(U1261*1)</f>
        <v>42107</v>
      </c>
      <c r="Q1261" s="218" t="s">
        <v>44</v>
      </c>
      <c r="R1261" s="218" t="s">
        <v>44</v>
      </c>
      <c r="S1261" s="218" t="s">
        <v>44</v>
      </c>
      <c r="T1261" s="218" t="s">
        <v>44</v>
      </c>
      <c r="U1261" s="218">
        <f t="shared" ref="U1261:V1261" si="220">SUM(V1261-4)</f>
        <v>42107</v>
      </c>
      <c r="V1261" s="218">
        <f t="shared" si="220"/>
        <v>42111</v>
      </c>
      <c r="W1261" s="218">
        <f>SUM(X1261-3)</f>
        <v>42115</v>
      </c>
      <c r="X1261" s="218">
        <v>42118</v>
      </c>
      <c r="Y1261" s="234"/>
      <c r="Z1261" s="234"/>
      <c r="AA1261" s="220">
        <v>27040</v>
      </c>
      <c r="AB1261" s="900"/>
    </row>
    <row r="1262" spans="1:28" x14ac:dyDescent="0.25">
      <c r="A1262" s="462"/>
      <c r="B1262" s="206" t="s">
        <v>1027</v>
      </c>
      <c r="C1262" s="466"/>
      <c r="D1262" s="466"/>
      <c r="E1262" s="529"/>
      <c r="F1262" s="250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464"/>
      <c r="Z1262" s="464"/>
      <c r="AA1262" s="231"/>
      <c r="AB1262" s="900"/>
    </row>
    <row r="1263" spans="1:28" x14ac:dyDescent="0.25">
      <c r="A1263" s="462"/>
      <c r="B1263" s="206" t="s">
        <v>1022</v>
      </c>
      <c r="C1263" s="466"/>
      <c r="D1263" s="466"/>
      <c r="E1263" s="529"/>
      <c r="F1263" s="250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464"/>
      <c r="Z1263" s="464"/>
      <c r="AA1263" s="231"/>
      <c r="AB1263" s="900"/>
    </row>
    <row r="1264" spans="1:28" x14ac:dyDescent="0.25">
      <c r="A1264" s="462"/>
      <c r="B1264" s="206" t="s">
        <v>1028</v>
      </c>
      <c r="C1264" s="466"/>
      <c r="D1264" s="466"/>
      <c r="E1264" s="529"/>
      <c r="F1264" s="250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464"/>
      <c r="Z1264" s="464"/>
      <c r="AA1264" s="231"/>
      <c r="AB1264" s="900"/>
    </row>
    <row r="1265" spans="1:28" ht="25.5" x14ac:dyDescent="0.25">
      <c r="A1265" s="535" t="s">
        <v>507</v>
      </c>
      <c r="B1265" s="248" t="s">
        <v>813</v>
      </c>
      <c r="C1265" s="440" t="str">
        <f>IF(AB1265&gt;=470000,"LPN",IF(AND(AB1265&gt;190000,AB1265&lt;470000),"LP",IF(AND(AB1265&gt;=56000,AB1265&lt;=190000),"3C","2C ")))</f>
        <v xml:space="preserve">2C </v>
      </c>
      <c r="D1265" s="440"/>
      <c r="E1265" s="214" t="s">
        <v>1017</v>
      </c>
      <c r="F1265" s="256" t="s">
        <v>1029</v>
      </c>
      <c r="G1265" s="218" t="s">
        <v>44</v>
      </c>
      <c r="H1265" s="218" t="s">
        <v>44</v>
      </c>
      <c r="I1265" s="218" t="s">
        <v>44</v>
      </c>
      <c r="J1265" s="218" t="s">
        <v>44</v>
      </c>
      <c r="K1265" s="218">
        <f>SUM(L1265-8)</f>
        <v>42151</v>
      </c>
      <c r="L1265" s="218">
        <f t="shared" ref="L1265:M1265" si="221">SUM(M1265*1)</f>
        <v>42159</v>
      </c>
      <c r="M1265" s="218">
        <f t="shared" si="221"/>
        <v>42159</v>
      </c>
      <c r="N1265" s="218">
        <f>SUM(O1265-1)</f>
        <v>42159</v>
      </c>
      <c r="O1265" s="218">
        <f>SUM(U1265-3)</f>
        <v>42160</v>
      </c>
      <c r="P1265" s="218">
        <f>SUM(U1265*1)</f>
        <v>42163</v>
      </c>
      <c r="Q1265" s="218" t="s">
        <v>44</v>
      </c>
      <c r="R1265" s="218" t="s">
        <v>44</v>
      </c>
      <c r="S1265" s="218" t="s">
        <v>44</v>
      </c>
      <c r="T1265" s="218" t="s">
        <v>44</v>
      </c>
      <c r="U1265" s="218">
        <f t="shared" ref="U1265:V1265" si="222">SUM(V1265-4)</f>
        <v>42163</v>
      </c>
      <c r="V1265" s="218">
        <f t="shared" si="222"/>
        <v>42167</v>
      </c>
      <c r="W1265" s="218">
        <f>SUM(X1265-3)</f>
        <v>42171</v>
      </c>
      <c r="X1265" s="218">
        <v>42174</v>
      </c>
      <c r="Y1265" s="234"/>
      <c r="Z1265" s="234"/>
      <c r="AA1265" s="220">
        <v>54347.5</v>
      </c>
      <c r="AB1265" s="900"/>
    </row>
    <row r="1266" spans="1:28" x14ac:dyDescent="0.25">
      <c r="A1266" s="462"/>
      <c r="B1266" s="206" t="s">
        <v>1030</v>
      </c>
      <c r="C1266" s="466"/>
      <c r="D1266" s="466"/>
      <c r="E1266" s="529"/>
      <c r="F1266" s="250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464"/>
      <c r="Z1266" s="464"/>
      <c r="AA1266" s="231"/>
      <c r="AB1266" s="900"/>
    </row>
    <row r="1267" spans="1:28" x14ac:dyDescent="0.25">
      <c r="A1267" s="462"/>
      <c r="B1267" s="206" t="s">
        <v>1020</v>
      </c>
      <c r="C1267" s="466"/>
      <c r="D1267" s="466"/>
      <c r="E1267" s="529"/>
      <c r="F1267" s="250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464"/>
      <c r="Z1267" s="464"/>
      <c r="AA1267" s="231"/>
      <c r="AB1267" s="900"/>
    </row>
    <row r="1268" spans="1:28" x14ac:dyDescent="0.25">
      <c r="A1268" s="462"/>
      <c r="B1268" s="206" t="s">
        <v>1021</v>
      </c>
      <c r="C1268" s="466"/>
      <c r="D1268" s="466"/>
      <c r="E1268" s="529"/>
      <c r="F1268" s="250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464"/>
      <c r="Z1268" s="464"/>
      <c r="AA1268" s="231"/>
      <c r="AB1268" s="900"/>
    </row>
    <row r="1269" spans="1:28" x14ac:dyDescent="0.25">
      <c r="A1269" s="462"/>
      <c r="B1269" s="206" t="s">
        <v>1022</v>
      </c>
      <c r="C1269" s="466"/>
      <c r="D1269" s="466"/>
      <c r="E1269" s="529"/>
      <c r="F1269" s="250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464"/>
      <c r="Z1269" s="464"/>
      <c r="AA1269" s="231"/>
      <c r="AB1269" s="900"/>
    </row>
    <row r="1270" spans="1:28" x14ac:dyDescent="0.25">
      <c r="A1270" s="462"/>
      <c r="B1270" s="206" t="s">
        <v>1023</v>
      </c>
      <c r="C1270" s="466"/>
      <c r="D1270" s="466"/>
      <c r="E1270" s="529"/>
      <c r="F1270" s="250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464"/>
      <c r="Z1270" s="464"/>
      <c r="AA1270" s="231"/>
      <c r="AB1270" s="900"/>
    </row>
    <row r="1271" spans="1:28" x14ac:dyDescent="0.25">
      <c r="A1271" s="462"/>
      <c r="B1271" s="206" t="s">
        <v>1028</v>
      </c>
      <c r="C1271" s="466"/>
      <c r="D1271" s="466"/>
      <c r="E1271" s="529"/>
      <c r="F1271" s="250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464"/>
      <c r="Z1271" s="464"/>
      <c r="AA1271" s="231"/>
      <c r="AB1271" s="900"/>
    </row>
    <row r="1272" spans="1:28" x14ac:dyDescent="0.25">
      <c r="A1272" s="462"/>
      <c r="B1272" s="206" t="s">
        <v>1025</v>
      </c>
      <c r="C1272" s="466"/>
      <c r="D1272" s="466"/>
      <c r="E1272" s="529"/>
      <c r="F1272" s="250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464"/>
      <c r="Z1272" s="464"/>
      <c r="AA1272" s="231"/>
      <c r="AB1272" s="900"/>
    </row>
    <row r="1273" spans="1:28" ht="25.5" x14ac:dyDescent="0.25">
      <c r="A1273" s="535" t="s">
        <v>507</v>
      </c>
      <c r="B1273" s="248" t="s">
        <v>813</v>
      </c>
      <c r="C1273" s="440" t="str">
        <f>IF(AB1273&gt;=470000,"LPN",IF(AND(AB1273&gt;190000,AB1273&lt;470000),"LP",IF(AND(AB1273&gt;=56000,AB1273&lt;=190000),"3C","2C ")))</f>
        <v xml:space="preserve">2C </v>
      </c>
      <c r="D1273" s="440"/>
      <c r="E1273" s="214" t="s">
        <v>1017</v>
      </c>
      <c r="F1273" s="256" t="s">
        <v>1031</v>
      </c>
      <c r="G1273" s="218" t="s">
        <v>44</v>
      </c>
      <c r="H1273" s="218" t="s">
        <v>44</v>
      </c>
      <c r="I1273" s="218" t="s">
        <v>44</v>
      </c>
      <c r="J1273" s="218" t="s">
        <v>44</v>
      </c>
      <c r="K1273" s="218">
        <f>SUM(L1273-8)</f>
        <v>42249</v>
      </c>
      <c r="L1273" s="218">
        <f t="shared" ref="L1273:M1273" si="223">SUM(M1273*1)</f>
        <v>42257</v>
      </c>
      <c r="M1273" s="218">
        <f t="shared" si="223"/>
        <v>42257</v>
      </c>
      <c r="N1273" s="218">
        <f>SUM(O1273-1)</f>
        <v>42257</v>
      </c>
      <c r="O1273" s="218">
        <f>SUM(U1273-3)</f>
        <v>42258</v>
      </c>
      <c r="P1273" s="218">
        <f>SUM(U1273*1)</f>
        <v>42261</v>
      </c>
      <c r="Q1273" s="218" t="s">
        <v>44</v>
      </c>
      <c r="R1273" s="218" t="s">
        <v>44</v>
      </c>
      <c r="S1273" s="218" t="s">
        <v>44</v>
      </c>
      <c r="T1273" s="218" t="s">
        <v>44</v>
      </c>
      <c r="U1273" s="218">
        <f t="shared" ref="U1273:V1273" si="224">SUM(V1273-4)</f>
        <v>42261</v>
      </c>
      <c r="V1273" s="218">
        <f t="shared" si="224"/>
        <v>42265</v>
      </c>
      <c r="W1273" s="218">
        <f>SUM(X1273-3)</f>
        <v>42269</v>
      </c>
      <c r="X1273" s="218">
        <v>42272</v>
      </c>
      <c r="Y1273" s="234"/>
      <c r="Z1273" s="234"/>
      <c r="AA1273" s="220">
        <v>54347.5</v>
      </c>
      <c r="AB1273" s="900"/>
    </row>
    <row r="1274" spans="1:28" x14ac:dyDescent="0.25">
      <c r="A1274" s="462"/>
      <c r="B1274" s="206" t="s">
        <v>1030</v>
      </c>
      <c r="C1274" s="466"/>
      <c r="D1274" s="466"/>
      <c r="E1274" s="529"/>
      <c r="F1274" s="250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464"/>
      <c r="Z1274" s="464"/>
      <c r="AA1274" s="231"/>
      <c r="AB1274" s="900"/>
    </row>
    <row r="1275" spans="1:28" x14ac:dyDescent="0.25">
      <c r="A1275" s="462"/>
      <c r="B1275" s="206" t="s">
        <v>1020</v>
      </c>
      <c r="C1275" s="466"/>
      <c r="D1275" s="466"/>
      <c r="E1275" s="529"/>
      <c r="F1275" s="250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464"/>
      <c r="Z1275" s="464"/>
      <c r="AA1275" s="231"/>
      <c r="AB1275" s="900"/>
    </row>
    <row r="1276" spans="1:28" x14ac:dyDescent="0.25">
      <c r="A1276" s="462"/>
      <c r="B1276" s="206" t="s">
        <v>1021</v>
      </c>
      <c r="C1276" s="466"/>
      <c r="D1276" s="466"/>
      <c r="E1276" s="529"/>
      <c r="F1276" s="250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464"/>
      <c r="Z1276" s="464"/>
      <c r="AA1276" s="231"/>
      <c r="AB1276" s="900"/>
    </row>
    <row r="1277" spans="1:28" x14ac:dyDescent="0.25">
      <c r="A1277" s="462"/>
      <c r="B1277" s="206" t="s">
        <v>1022</v>
      </c>
      <c r="C1277" s="466"/>
      <c r="D1277" s="466"/>
      <c r="E1277" s="529"/>
      <c r="F1277" s="250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464"/>
      <c r="Z1277" s="464"/>
      <c r="AA1277" s="231"/>
      <c r="AB1277" s="900"/>
    </row>
    <row r="1278" spans="1:28" x14ac:dyDescent="0.25">
      <c r="A1278" s="462"/>
      <c r="B1278" s="206" t="s">
        <v>1023</v>
      </c>
      <c r="C1278" s="466"/>
      <c r="D1278" s="466"/>
      <c r="E1278" s="529"/>
      <c r="F1278" s="250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464"/>
      <c r="Z1278" s="464"/>
      <c r="AA1278" s="231"/>
      <c r="AB1278" s="900"/>
    </row>
    <row r="1279" spans="1:28" x14ac:dyDescent="0.25">
      <c r="A1279" s="462"/>
      <c r="B1279" s="206" t="s">
        <v>1028</v>
      </c>
      <c r="C1279" s="466"/>
      <c r="D1279" s="466"/>
      <c r="E1279" s="529"/>
      <c r="F1279" s="250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464"/>
      <c r="Z1279" s="464"/>
      <c r="AA1279" s="231"/>
      <c r="AB1279" s="900"/>
    </row>
    <row r="1280" spans="1:28" x14ac:dyDescent="0.25">
      <c r="A1280" s="462"/>
      <c r="B1280" s="206" t="s">
        <v>1025</v>
      </c>
      <c r="C1280" s="466"/>
      <c r="D1280" s="466"/>
      <c r="E1280" s="529"/>
      <c r="F1280" s="250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464"/>
      <c r="Z1280" s="464"/>
      <c r="AA1280" s="231"/>
      <c r="AB1280" s="900"/>
    </row>
    <row r="1281" spans="1:28" ht="25.5" x14ac:dyDescent="0.25">
      <c r="A1281" s="535" t="s">
        <v>507</v>
      </c>
      <c r="B1281" s="248" t="s">
        <v>813</v>
      </c>
      <c r="C1281" s="440" t="str">
        <f>IF(AB1281&gt;=470000,"LPN",IF(AND(AB1281&gt;190000,AB1281&lt;470000),"LP",IF(AND(AB1281&gt;=56000,AB1281&lt;=190000),"3C","2C ")))</f>
        <v xml:space="preserve">2C </v>
      </c>
      <c r="D1281" s="440"/>
      <c r="E1281" s="214" t="s">
        <v>1017</v>
      </c>
      <c r="F1281" s="256" t="s">
        <v>1032</v>
      </c>
      <c r="G1281" s="218" t="s">
        <v>44</v>
      </c>
      <c r="H1281" s="218" t="s">
        <v>44</v>
      </c>
      <c r="I1281" s="218" t="s">
        <v>44</v>
      </c>
      <c r="J1281" s="218" t="s">
        <v>44</v>
      </c>
      <c r="K1281" s="218">
        <f>SUM(L1281-8)</f>
        <v>42281</v>
      </c>
      <c r="L1281" s="218">
        <f t="shared" ref="L1281:M1281" si="225">SUM(M1281*1)</f>
        <v>42289</v>
      </c>
      <c r="M1281" s="218">
        <f t="shared" si="225"/>
        <v>42289</v>
      </c>
      <c r="N1281" s="218">
        <f>SUM(O1281-1)</f>
        <v>42289</v>
      </c>
      <c r="O1281" s="218">
        <f>SUM(U1281-3)</f>
        <v>42290</v>
      </c>
      <c r="P1281" s="218">
        <f>SUM(U1281*1)</f>
        <v>42293</v>
      </c>
      <c r="Q1281" s="218" t="s">
        <v>44</v>
      </c>
      <c r="R1281" s="218" t="s">
        <v>44</v>
      </c>
      <c r="S1281" s="218" t="s">
        <v>44</v>
      </c>
      <c r="T1281" s="218" t="s">
        <v>44</v>
      </c>
      <c r="U1281" s="218">
        <f t="shared" ref="U1281:V1281" si="226">SUM(V1281-4)</f>
        <v>42293</v>
      </c>
      <c r="V1281" s="218">
        <f t="shared" si="226"/>
        <v>42297</v>
      </c>
      <c r="W1281" s="218">
        <f>SUM(X1281-3)</f>
        <v>42301</v>
      </c>
      <c r="X1281" s="218">
        <v>42304</v>
      </c>
      <c r="Y1281" s="234"/>
      <c r="Z1281" s="234"/>
      <c r="AA1281" s="220">
        <v>54347.5</v>
      </c>
      <c r="AB1281" s="900"/>
    </row>
    <row r="1282" spans="1:28" x14ac:dyDescent="0.25">
      <c r="A1282" s="462"/>
      <c r="B1282" s="206" t="s">
        <v>1030</v>
      </c>
      <c r="C1282" s="466"/>
      <c r="D1282" s="466"/>
      <c r="E1282" s="529"/>
      <c r="F1282" s="250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464"/>
      <c r="Z1282" s="464"/>
      <c r="AA1282" s="231"/>
      <c r="AB1282" s="900"/>
    </row>
    <row r="1283" spans="1:28" x14ac:dyDescent="0.25">
      <c r="A1283" s="462"/>
      <c r="B1283" s="206" t="s">
        <v>1020</v>
      </c>
      <c r="C1283" s="466"/>
      <c r="D1283" s="466"/>
      <c r="E1283" s="529"/>
      <c r="F1283" s="250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464"/>
      <c r="Z1283" s="464"/>
      <c r="AA1283" s="231"/>
      <c r="AB1283" s="900"/>
    </row>
    <row r="1284" spans="1:28" x14ac:dyDescent="0.25">
      <c r="A1284" s="462"/>
      <c r="B1284" s="206" t="s">
        <v>1021</v>
      </c>
      <c r="C1284" s="466"/>
      <c r="D1284" s="466"/>
      <c r="E1284" s="529"/>
      <c r="F1284" s="250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464"/>
      <c r="Z1284" s="464"/>
      <c r="AA1284" s="231"/>
      <c r="AB1284" s="900"/>
    </row>
    <row r="1285" spans="1:28" x14ac:dyDescent="0.25">
      <c r="A1285" s="462"/>
      <c r="B1285" s="206" t="s">
        <v>1022</v>
      </c>
      <c r="C1285" s="466"/>
      <c r="D1285" s="466"/>
      <c r="E1285" s="529"/>
      <c r="F1285" s="250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464"/>
      <c r="Z1285" s="464"/>
      <c r="AA1285" s="231"/>
      <c r="AB1285" s="900"/>
    </row>
    <row r="1286" spans="1:28" x14ac:dyDescent="0.25">
      <c r="A1286" s="462"/>
      <c r="B1286" s="206" t="s">
        <v>1023</v>
      </c>
      <c r="C1286" s="466"/>
      <c r="D1286" s="466"/>
      <c r="E1286" s="529"/>
      <c r="F1286" s="250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464"/>
      <c r="Z1286" s="464"/>
      <c r="AA1286" s="231"/>
      <c r="AB1286" s="900"/>
    </row>
    <row r="1287" spans="1:28" x14ac:dyDescent="0.25">
      <c r="A1287" s="462"/>
      <c r="B1287" s="206" t="s">
        <v>1028</v>
      </c>
      <c r="C1287" s="466"/>
      <c r="D1287" s="466"/>
      <c r="E1287" s="529"/>
      <c r="F1287" s="250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464"/>
      <c r="Z1287" s="464"/>
      <c r="AA1287" s="231"/>
      <c r="AB1287" s="900"/>
    </row>
    <row r="1288" spans="1:28" x14ac:dyDescent="0.25">
      <c r="A1288" s="462"/>
      <c r="B1288" s="206" t="s">
        <v>1025</v>
      </c>
      <c r="C1288" s="466"/>
      <c r="D1288" s="466"/>
      <c r="E1288" s="529"/>
      <c r="F1288" s="250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464"/>
      <c r="Z1288" s="464"/>
      <c r="AA1288" s="231"/>
      <c r="AB1288" s="900"/>
    </row>
    <row r="1289" spans="1:28" ht="25.5" x14ac:dyDescent="0.25">
      <c r="A1289" s="532" t="s">
        <v>507</v>
      </c>
      <c r="B1289" s="248" t="s">
        <v>336</v>
      </c>
      <c r="C1289" s="440" t="str">
        <f>IF(AB1289&gt;=470000,"LPN",IF(AND(AB1289&gt;190000,AB1289&lt;470000),"LP",IF(AND(AB1289&gt;=56000,AB1289&lt;=190000),"3C","2C ")))</f>
        <v xml:space="preserve">2C </v>
      </c>
      <c r="D1289" s="440"/>
      <c r="E1289" s="214" t="s">
        <v>1033</v>
      </c>
      <c r="F1289" s="256" t="s">
        <v>1034</v>
      </c>
      <c r="G1289" s="218" t="s">
        <v>44</v>
      </c>
      <c r="H1289" s="218" t="s">
        <v>44</v>
      </c>
      <c r="I1289" s="218" t="s">
        <v>44</v>
      </c>
      <c r="J1289" s="218" t="s">
        <v>44</v>
      </c>
      <c r="K1289" s="218">
        <f>SUM(L1289-8)</f>
        <v>42039</v>
      </c>
      <c r="L1289" s="218">
        <f>SUM(M1289*1)</f>
        <v>42047</v>
      </c>
      <c r="M1289" s="218">
        <f>SUM(N1289*1)</f>
        <v>42047</v>
      </c>
      <c r="N1289" s="218">
        <f>SUM(O1289-1)</f>
        <v>42047</v>
      </c>
      <c r="O1289" s="218">
        <f>SUM(U1289-3)</f>
        <v>42048</v>
      </c>
      <c r="P1289" s="218">
        <f>SUM(U1289*1)</f>
        <v>42051</v>
      </c>
      <c r="Q1289" s="218" t="s">
        <v>44</v>
      </c>
      <c r="R1289" s="218" t="s">
        <v>44</v>
      </c>
      <c r="S1289" s="218" t="s">
        <v>44</v>
      </c>
      <c r="T1289" s="218" t="s">
        <v>44</v>
      </c>
      <c r="U1289" s="218">
        <f t="shared" ref="U1289:V1289" si="227">SUM(V1289-4)</f>
        <v>42051</v>
      </c>
      <c r="V1289" s="218">
        <f t="shared" si="227"/>
        <v>42055</v>
      </c>
      <c r="W1289" s="218">
        <f>SUM(X1289-3)</f>
        <v>42059</v>
      </c>
      <c r="X1289" s="218">
        <v>42062</v>
      </c>
      <c r="Y1289" s="234"/>
      <c r="Z1289" s="234"/>
      <c r="AA1289" s="220">
        <v>17938.060000000001</v>
      </c>
      <c r="AB1289" s="879"/>
    </row>
    <row r="1290" spans="1:28" x14ac:dyDescent="0.25">
      <c r="A1290" s="462"/>
      <c r="B1290" s="206" t="s">
        <v>1035</v>
      </c>
      <c r="C1290" s="466"/>
      <c r="D1290" s="466"/>
      <c r="E1290" s="529"/>
      <c r="F1290" s="250"/>
      <c r="G1290" s="16"/>
      <c r="H1290" s="16"/>
      <c r="I1290" s="16"/>
      <c r="J1290" s="16"/>
      <c r="K1290" s="16"/>
      <c r="L1290" s="16"/>
      <c r="M1290" s="16"/>
      <c r="N1290" s="16"/>
      <c r="O1290" s="16"/>
      <c r="P1290" s="135"/>
      <c r="Q1290" s="135"/>
      <c r="R1290" s="135"/>
      <c r="S1290" s="135"/>
      <c r="T1290" s="135"/>
      <c r="U1290" s="135"/>
      <c r="V1290" s="135"/>
      <c r="W1290" s="135"/>
      <c r="X1290" s="16"/>
      <c r="Y1290" s="464"/>
      <c r="Z1290" s="464"/>
      <c r="AA1290" s="231"/>
      <c r="AB1290" s="900"/>
    </row>
    <row r="1291" spans="1:28" x14ac:dyDescent="0.25">
      <c r="A1291" s="462"/>
      <c r="B1291" s="206" t="s">
        <v>1036</v>
      </c>
      <c r="C1291" s="466"/>
      <c r="D1291" s="466"/>
      <c r="E1291" s="529"/>
      <c r="F1291" s="250"/>
      <c r="G1291" s="16"/>
      <c r="H1291" s="16"/>
      <c r="I1291" s="16"/>
      <c r="J1291" s="16"/>
      <c r="K1291" s="16"/>
      <c r="L1291" s="16"/>
      <c r="M1291" s="16"/>
      <c r="N1291" s="16"/>
      <c r="O1291" s="16"/>
      <c r="P1291" s="135"/>
      <c r="Q1291" s="135"/>
      <c r="R1291" s="135"/>
      <c r="S1291" s="135"/>
      <c r="T1291" s="135"/>
      <c r="U1291" s="135"/>
      <c r="V1291" s="135"/>
      <c r="W1291" s="135"/>
      <c r="X1291" s="16"/>
      <c r="Y1291" s="464"/>
      <c r="Z1291" s="464"/>
      <c r="AA1291" s="231"/>
      <c r="AB1291" s="900"/>
    </row>
    <row r="1292" spans="1:28" x14ac:dyDescent="0.25">
      <c r="A1292" s="462"/>
      <c r="B1292" s="206" t="s">
        <v>1037</v>
      </c>
      <c r="C1292" s="466"/>
      <c r="D1292" s="466"/>
      <c r="E1292" s="529"/>
      <c r="F1292" s="250"/>
      <c r="G1292" s="16"/>
      <c r="H1292" s="16"/>
      <c r="I1292" s="16"/>
      <c r="J1292" s="16"/>
      <c r="K1292" s="16"/>
      <c r="L1292" s="16"/>
      <c r="M1292" s="16"/>
      <c r="N1292" s="16"/>
      <c r="O1292" s="16"/>
      <c r="P1292" s="135"/>
      <c r="Q1292" s="135"/>
      <c r="R1292" s="135"/>
      <c r="S1292" s="135"/>
      <c r="T1292" s="135"/>
      <c r="U1292" s="135"/>
      <c r="V1292" s="135"/>
      <c r="W1292" s="135"/>
      <c r="X1292" s="16"/>
      <c r="Y1292" s="464"/>
      <c r="Z1292" s="464"/>
      <c r="AA1292" s="231"/>
      <c r="AB1292" s="900"/>
    </row>
    <row r="1293" spans="1:28" x14ac:dyDescent="0.25">
      <c r="A1293" s="462"/>
      <c r="B1293" s="206" t="s">
        <v>1038</v>
      </c>
      <c r="C1293" s="466"/>
      <c r="D1293" s="466"/>
      <c r="E1293" s="529"/>
      <c r="F1293" s="250"/>
      <c r="G1293" s="16"/>
      <c r="H1293" s="16"/>
      <c r="I1293" s="16"/>
      <c r="J1293" s="16"/>
      <c r="K1293" s="16"/>
      <c r="L1293" s="16"/>
      <c r="M1293" s="16"/>
      <c r="N1293" s="16"/>
      <c r="O1293" s="16"/>
      <c r="P1293" s="135"/>
      <c r="Q1293" s="135"/>
      <c r="R1293" s="135"/>
      <c r="S1293" s="135"/>
      <c r="T1293" s="135"/>
      <c r="U1293" s="135"/>
      <c r="V1293" s="135"/>
      <c r="W1293" s="135"/>
      <c r="X1293" s="16"/>
      <c r="Y1293" s="464"/>
      <c r="Z1293" s="464"/>
      <c r="AA1293" s="231"/>
      <c r="AB1293" s="900"/>
    </row>
    <row r="1294" spans="1:28" x14ac:dyDescent="0.25">
      <c r="A1294" s="462"/>
      <c r="B1294" s="206" t="s">
        <v>1039</v>
      </c>
      <c r="C1294" s="466"/>
      <c r="D1294" s="466"/>
      <c r="E1294" s="529"/>
      <c r="F1294" s="250"/>
      <c r="G1294" s="16"/>
      <c r="H1294" s="16"/>
      <c r="I1294" s="16"/>
      <c r="J1294" s="16"/>
      <c r="K1294" s="16"/>
      <c r="L1294" s="16"/>
      <c r="M1294" s="16"/>
      <c r="N1294" s="16"/>
      <c r="O1294" s="16"/>
      <c r="P1294" s="135"/>
      <c r="Q1294" s="135"/>
      <c r="R1294" s="135"/>
      <c r="S1294" s="135"/>
      <c r="T1294" s="135"/>
      <c r="U1294" s="135"/>
      <c r="V1294" s="135"/>
      <c r="W1294" s="135"/>
      <c r="X1294" s="16"/>
      <c r="Y1294" s="464"/>
      <c r="Z1294" s="464"/>
      <c r="AA1294" s="231"/>
      <c r="AB1294" s="900"/>
    </row>
    <row r="1295" spans="1:28" x14ac:dyDescent="0.25">
      <c r="A1295" s="462"/>
      <c r="B1295" s="206" t="s">
        <v>1040</v>
      </c>
      <c r="C1295" s="466"/>
      <c r="D1295" s="466"/>
      <c r="E1295" s="529"/>
      <c r="F1295" s="250"/>
      <c r="G1295" s="16"/>
      <c r="H1295" s="16"/>
      <c r="I1295" s="16"/>
      <c r="J1295" s="16"/>
      <c r="K1295" s="16"/>
      <c r="L1295" s="16"/>
      <c r="M1295" s="16"/>
      <c r="N1295" s="16"/>
      <c r="O1295" s="16"/>
      <c r="P1295" s="135"/>
      <c r="Q1295" s="135"/>
      <c r="R1295" s="135"/>
      <c r="S1295" s="135"/>
      <c r="T1295" s="135"/>
      <c r="U1295" s="135"/>
      <c r="V1295" s="135"/>
      <c r="W1295" s="135"/>
      <c r="X1295" s="16"/>
      <c r="Y1295" s="464"/>
      <c r="Z1295" s="464"/>
      <c r="AA1295" s="231"/>
      <c r="AB1295" s="900"/>
    </row>
    <row r="1296" spans="1:28" x14ac:dyDescent="0.25">
      <c r="A1296" s="462"/>
      <c r="B1296" s="206" t="s">
        <v>1041</v>
      </c>
      <c r="C1296" s="466"/>
      <c r="D1296" s="466"/>
      <c r="E1296" s="529"/>
      <c r="F1296" s="250"/>
      <c r="G1296" s="16"/>
      <c r="H1296" s="16"/>
      <c r="I1296" s="16"/>
      <c r="J1296" s="16"/>
      <c r="K1296" s="16"/>
      <c r="L1296" s="16"/>
      <c r="M1296" s="16"/>
      <c r="N1296" s="16"/>
      <c r="O1296" s="16"/>
      <c r="P1296" s="135"/>
      <c r="Q1296" s="135"/>
      <c r="R1296" s="135"/>
      <c r="S1296" s="135"/>
      <c r="T1296" s="135"/>
      <c r="U1296" s="135"/>
      <c r="V1296" s="135"/>
      <c r="W1296" s="135"/>
      <c r="X1296" s="16"/>
      <c r="Y1296" s="464"/>
      <c r="Z1296" s="464"/>
      <c r="AA1296" s="231"/>
      <c r="AB1296" s="900"/>
    </row>
    <row r="1297" spans="1:28" x14ac:dyDescent="0.25">
      <c r="A1297" s="462"/>
      <c r="B1297" s="206" t="s">
        <v>1042</v>
      </c>
      <c r="C1297" s="466"/>
      <c r="D1297" s="466"/>
      <c r="E1297" s="529"/>
      <c r="F1297" s="250"/>
      <c r="G1297" s="16"/>
      <c r="H1297" s="16"/>
      <c r="I1297" s="16"/>
      <c r="J1297" s="16"/>
      <c r="K1297" s="16"/>
      <c r="L1297" s="16"/>
      <c r="M1297" s="16"/>
      <c r="N1297" s="16"/>
      <c r="O1297" s="16"/>
      <c r="P1297" s="135"/>
      <c r="Q1297" s="135"/>
      <c r="R1297" s="135"/>
      <c r="S1297" s="135"/>
      <c r="T1297" s="135"/>
      <c r="U1297" s="135"/>
      <c r="V1297" s="135"/>
      <c r="W1297" s="135"/>
      <c r="X1297" s="16"/>
      <c r="Y1297" s="464"/>
      <c r="Z1297" s="464"/>
      <c r="AA1297" s="231"/>
      <c r="AB1297" s="900"/>
    </row>
    <row r="1298" spans="1:28" x14ac:dyDescent="0.25">
      <c r="A1298" s="462"/>
      <c r="B1298" s="206" t="s">
        <v>1043</v>
      </c>
      <c r="C1298" s="466"/>
      <c r="D1298" s="466"/>
      <c r="E1298" s="529"/>
      <c r="F1298" s="250"/>
      <c r="G1298" s="16"/>
      <c r="H1298" s="16"/>
      <c r="I1298" s="16"/>
      <c r="J1298" s="16"/>
      <c r="K1298" s="16"/>
      <c r="L1298" s="16"/>
      <c r="M1298" s="16"/>
      <c r="N1298" s="16"/>
      <c r="O1298" s="16"/>
      <c r="P1298" s="135"/>
      <c r="Q1298" s="135"/>
      <c r="R1298" s="135"/>
      <c r="S1298" s="135"/>
      <c r="T1298" s="135"/>
      <c r="U1298" s="135"/>
      <c r="V1298" s="135"/>
      <c r="W1298" s="135"/>
      <c r="X1298" s="16"/>
      <c r="Y1298" s="464"/>
      <c r="Z1298" s="464"/>
      <c r="AA1298" s="231"/>
      <c r="AB1298" s="900"/>
    </row>
    <row r="1299" spans="1:28" x14ac:dyDescent="0.25">
      <c r="A1299" s="462"/>
      <c r="B1299" s="206" t="s">
        <v>1044</v>
      </c>
      <c r="C1299" s="466"/>
      <c r="D1299" s="466"/>
      <c r="E1299" s="529"/>
      <c r="F1299" s="250"/>
      <c r="G1299" s="16"/>
      <c r="H1299" s="16"/>
      <c r="I1299" s="16"/>
      <c r="J1299" s="16"/>
      <c r="K1299" s="16"/>
      <c r="L1299" s="16"/>
      <c r="M1299" s="16"/>
      <c r="N1299" s="16"/>
      <c r="O1299" s="16"/>
      <c r="P1299" s="135"/>
      <c r="Q1299" s="135"/>
      <c r="R1299" s="135"/>
      <c r="S1299" s="135"/>
      <c r="T1299" s="135"/>
      <c r="U1299" s="135"/>
      <c r="V1299" s="135"/>
      <c r="W1299" s="135"/>
      <c r="X1299" s="16"/>
      <c r="Y1299" s="464"/>
      <c r="Z1299" s="464"/>
      <c r="AA1299" s="231"/>
      <c r="AB1299" s="900"/>
    </row>
    <row r="1300" spans="1:28" x14ac:dyDescent="0.25">
      <c r="A1300" s="462"/>
      <c r="B1300" s="206" t="s">
        <v>1045</v>
      </c>
      <c r="C1300" s="466"/>
      <c r="D1300" s="466"/>
      <c r="E1300" s="529"/>
      <c r="F1300" s="250"/>
      <c r="G1300" s="16"/>
      <c r="H1300" s="16"/>
      <c r="I1300" s="16"/>
      <c r="J1300" s="16"/>
      <c r="K1300" s="16"/>
      <c r="L1300" s="16"/>
      <c r="M1300" s="16"/>
      <c r="N1300" s="16"/>
      <c r="O1300" s="16"/>
      <c r="P1300" s="135"/>
      <c r="Q1300" s="135"/>
      <c r="R1300" s="135"/>
      <c r="S1300" s="135"/>
      <c r="T1300" s="135"/>
      <c r="U1300" s="135"/>
      <c r="V1300" s="135"/>
      <c r="W1300" s="135"/>
      <c r="X1300" s="16"/>
      <c r="Y1300" s="464"/>
      <c r="Z1300" s="464"/>
      <c r="AA1300" s="231"/>
      <c r="AB1300" s="900"/>
    </row>
    <row r="1301" spans="1:28" x14ac:dyDescent="0.25">
      <c r="A1301" s="462"/>
      <c r="B1301" s="206" t="s">
        <v>1046</v>
      </c>
      <c r="C1301" s="466"/>
      <c r="D1301" s="466"/>
      <c r="E1301" s="529"/>
      <c r="F1301" s="250"/>
      <c r="G1301" s="16"/>
      <c r="H1301" s="16"/>
      <c r="I1301" s="16"/>
      <c r="J1301" s="16"/>
      <c r="K1301" s="16"/>
      <c r="L1301" s="16"/>
      <c r="M1301" s="16"/>
      <c r="N1301" s="16"/>
      <c r="O1301" s="16"/>
      <c r="P1301" s="135"/>
      <c r="Q1301" s="135"/>
      <c r="R1301" s="135"/>
      <c r="S1301" s="135"/>
      <c r="T1301" s="135"/>
      <c r="U1301" s="135"/>
      <c r="V1301" s="135"/>
      <c r="W1301" s="135"/>
      <c r="X1301" s="16"/>
      <c r="Y1301" s="464"/>
      <c r="Z1301" s="464"/>
      <c r="AA1301" s="231"/>
      <c r="AB1301" s="900"/>
    </row>
    <row r="1302" spans="1:28" ht="25.5" x14ac:dyDescent="0.25">
      <c r="A1302" s="532" t="s">
        <v>507</v>
      </c>
      <c r="B1302" s="248" t="s">
        <v>336</v>
      </c>
      <c r="C1302" s="440" t="str">
        <f>IF(AB1302&gt;=470000,"LPN",IF(AND(AB1302&gt;190000,AB1302&lt;470000),"LP",IF(AND(AB1302&gt;=56000,AB1302&lt;=190000),"3C","2C ")))</f>
        <v xml:space="preserve">2C </v>
      </c>
      <c r="D1302" s="440"/>
      <c r="E1302" s="214" t="s">
        <v>1033</v>
      </c>
      <c r="F1302" s="256" t="s">
        <v>1047</v>
      </c>
      <c r="G1302" s="218" t="s">
        <v>44</v>
      </c>
      <c r="H1302" s="218" t="s">
        <v>44</v>
      </c>
      <c r="I1302" s="218" t="s">
        <v>44</v>
      </c>
      <c r="J1302" s="218" t="s">
        <v>44</v>
      </c>
      <c r="K1302" s="218">
        <f>SUM(L1302-8)</f>
        <v>42081</v>
      </c>
      <c r="L1302" s="218">
        <f>SUM(M1302*1)</f>
        <v>42089</v>
      </c>
      <c r="M1302" s="218">
        <f>SUM(N1302*1)</f>
        <v>42089</v>
      </c>
      <c r="N1302" s="218">
        <f>SUM(O1302-1)</f>
        <v>42089</v>
      </c>
      <c r="O1302" s="218">
        <f>SUM(U1302-3)</f>
        <v>42090</v>
      </c>
      <c r="P1302" s="218">
        <f>SUM(U1302*1)</f>
        <v>42093</v>
      </c>
      <c r="Q1302" s="218" t="s">
        <v>44</v>
      </c>
      <c r="R1302" s="218" t="s">
        <v>44</v>
      </c>
      <c r="S1302" s="218" t="s">
        <v>44</v>
      </c>
      <c r="T1302" s="218" t="s">
        <v>44</v>
      </c>
      <c r="U1302" s="218">
        <f t="shared" ref="U1302:V1302" si="228">SUM(V1302-4)</f>
        <v>42093</v>
      </c>
      <c r="V1302" s="218">
        <f t="shared" si="228"/>
        <v>42097</v>
      </c>
      <c r="W1302" s="218">
        <f>SUM(X1302-3)</f>
        <v>42101</v>
      </c>
      <c r="X1302" s="218">
        <v>42104</v>
      </c>
      <c r="Y1302" s="234"/>
      <c r="Z1302" s="234"/>
      <c r="AA1302" s="220">
        <v>7124.04</v>
      </c>
      <c r="AB1302" s="900"/>
    </row>
    <row r="1303" spans="1:28" x14ac:dyDescent="0.25">
      <c r="A1303" s="462"/>
      <c r="B1303" s="206" t="s">
        <v>1035</v>
      </c>
      <c r="C1303" s="466"/>
      <c r="D1303" s="466"/>
      <c r="E1303" s="529"/>
      <c r="F1303" s="250"/>
      <c r="G1303" s="16"/>
      <c r="H1303" s="16"/>
      <c r="I1303" s="16"/>
      <c r="J1303" s="16"/>
      <c r="K1303" s="16"/>
      <c r="L1303" s="16"/>
      <c r="M1303" s="16"/>
      <c r="N1303" s="16"/>
      <c r="O1303" s="16"/>
      <c r="P1303" s="135"/>
      <c r="Q1303" s="135"/>
      <c r="R1303" s="135"/>
      <c r="S1303" s="135"/>
      <c r="T1303" s="135"/>
      <c r="U1303" s="135"/>
      <c r="V1303" s="135"/>
      <c r="W1303" s="135"/>
      <c r="X1303" s="16"/>
      <c r="Y1303" s="464"/>
      <c r="Z1303" s="464"/>
      <c r="AA1303" s="231"/>
      <c r="AB1303" s="900"/>
    </row>
    <row r="1304" spans="1:28" x14ac:dyDescent="0.25">
      <c r="A1304" s="462"/>
      <c r="B1304" s="206" t="s">
        <v>1048</v>
      </c>
      <c r="C1304" s="466"/>
      <c r="D1304" s="466"/>
      <c r="E1304" s="529"/>
      <c r="F1304" s="250"/>
      <c r="G1304" s="16"/>
      <c r="H1304" s="16"/>
      <c r="I1304" s="16"/>
      <c r="J1304" s="16"/>
      <c r="K1304" s="16"/>
      <c r="L1304" s="16"/>
      <c r="M1304" s="16"/>
      <c r="N1304" s="16"/>
      <c r="O1304" s="16"/>
      <c r="P1304" s="135"/>
      <c r="Q1304" s="135"/>
      <c r="R1304" s="135"/>
      <c r="S1304" s="135"/>
      <c r="T1304" s="135"/>
      <c r="U1304" s="135"/>
      <c r="V1304" s="135"/>
      <c r="W1304" s="135"/>
      <c r="X1304" s="16"/>
      <c r="Y1304" s="464"/>
      <c r="Z1304" s="464"/>
      <c r="AA1304" s="231"/>
      <c r="AB1304" s="900"/>
    </row>
    <row r="1305" spans="1:28" x14ac:dyDescent="0.25">
      <c r="A1305" s="462"/>
      <c r="B1305" s="206" t="s">
        <v>1049</v>
      </c>
      <c r="C1305" s="466"/>
      <c r="D1305" s="466"/>
      <c r="E1305" s="529"/>
      <c r="F1305" s="250"/>
      <c r="G1305" s="16"/>
      <c r="H1305" s="16"/>
      <c r="I1305" s="16"/>
      <c r="J1305" s="16"/>
      <c r="K1305" s="16"/>
      <c r="L1305" s="16"/>
      <c r="M1305" s="16"/>
      <c r="N1305" s="16"/>
      <c r="O1305" s="16"/>
      <c r="P1305" s="135"/>
      <c r="Q1305" s="135"/>
      <c r="R1305" s="135"/>
      <c r="S1305" s="135"/>
      <c r="T1305" s="135"/>
      <c r="U1305" s="135"/>
      <c r="V1305" s="135"/>
      <c r="W1305" s="135"/>
      <c r="X1305" s="16"/>
      <c r="Y1305" s="464"/>
      <c r="Z1305" s="464"/>
      <c r="AA1305" s="231"/>
      <c r="AB1305" s="900"/>
    </row>
    <row r="1306" spans="1:28" x14ac:dyDescent="0.25">
      <c r="A1306" s="462"/>
      <c r="B1306" s="206" t="s">
        <v>1050</v>
      </c>
      <c r="C1306" s="466"/>
      <c r="D1306" s="466"/>
      <c r="E1306" s="529"/>
      <c r="F1306" s="250"/>
      <c r="G1306" s="16"/>
      <c r="H1306" s="16"/>
      <c r="I1306" s="16"/>
      <c r="J1306" s="16"/>
      <c r="K1306" s="16"/>
      <c r="L1306" s="16"/>
      <c r="M1306" s="16"/>
      <c r="N1306" s="16"/>
      <c r="O1306" s="16"/>
      <c r="P1306" s="135"/>
      <c r="Q1306" s="135"/>
      <c r="R1306" s="135"/>
      <c r="S1306" s="135"/>
      <c r="T1306" s="135"/>
      <c r="U1306" s="135"/>
      <c r="V1306" s="135"/>
      <c r="W1306" s="135"/>
      <c r="X1306" s="16"/>
      <c r="Y1306" s="464"/>
      <c r="Z1306" s="464"/>
      <c r="AA1306" s="231"/>
      <c r="AB1306" s="900"/>
    </row>
    <row r="1307" spans="1:28" ht="25.5" x14ac:dyDescent="0.25">
      <c r="A1307" s="532" t="s">
        <v>507</v>
      </c>
      <c r="B1307" s="248" t="s">
        <v>336</v>
      </c>
      <c r="C1307" s="440" t="str">
        <f>IF(AB1307&gt;=470000,"LPN",IF(AND(AB1307&gt;190000,AB1307&lt;470000),"LP",IF(AND(AB1307&gt;=56000,AB1307&lt;=190000),"3C","2C ")))</f>
        <v xml:space="preserve">2C </v>
      </c>
      <c r="D1307" s="440"/>
      <c r="E1307" s="214" t="s">
        <v>1033</v>
      </c>
      <c r="F1307" s="256" t="s">
        <v>1051</v>
      </c>
      <c r="G1307" s="218" t="s">
        <v>44</v>
      </c>
      <c r="H1307" s="218" t="s">
        <v>44</v>
      </c>
      <c r="I1307" s="218" t="s">
        <v>44</v>
      </c>
      <c r="J1307" s="218" t="s">
        <v>44</v>
      </c>
      <c r="K1307" s="218">
        <f>SUM(L1307-8)</f>
        <v>42123</v>
      </c>
      <c r="L1307" s="218">
        <f>SUM(M1307*1)</f>
        <v>42131</v>
      </c>
      <c r="M1307" s="218">
        <f>SUM(N1307*1)</f>
        <v>42131</v>
      </c>
      <c r="N1307" s="218">
        <f>SUM(O1307-1)</f>
        <v>42131</v>
      </c>
      <c r="O1307" s="218">
        <f>SUM(U1307-3)</f>
        <v>42132</v>
      </c>
      <c r="P1307" s="218">
        <f>SUM(U1307*1)</f>
        <v>42135</v>
      </c>
      <c r="Q1307" s="218" t="s">
        <v>44</v>
      </c>
      <c r="R1307" s="218" t="s">
        <v>44</v>
      </c>
      <c r="S1307" s="218" t="s">
        <v>44</v>
      </c>
      <c r="T1307" s="218" t="s">
        <v>44</v>
      </c>
      <c r="U1307" s="218">
        <f t="shared" ref="U1307:V1307" si="229">SUM(V1307-4)</f>
        <v>42135</v>
      </c>
      <c r="V1307" s="218">
        <f t="shared" si="229"/>
        <v>42139</v>
      </c>
      <c r="W1307" s="218">
        <f>SUM(X1307-3)</f>
        <v>42143</v>
      </c>
      <c r="X1307" s="218">
        <v>42146</v>
      </c>
      <c r="Y1307" s="234"/>
      <c r="Z1307" s="234"/>
      <c r="AA1307" s="220">
        <v>14530.46</v>
      </c>
      <c r="AB1307" s="900"/>
    </row>
    <row r="1308" spans="1:28" x14ac:dyDescent="0.25">
      <c r="A1308" s="462"/>
      <c r="B1308" s="206" t="s">
        <v>1035</v>
      </c>
      <c r="C1308" s="466"/>
      <c r="D1308" s="466"/>
      <c r="E1308" s="529"/>
      <c r="F1308" s="250"/>
      <c r="G1308" s="16"/>
      <c r="H1308" s="16"/>
      <c r="I1308" s="16"/>
      <c r="J1308" s="16"/>
      <c r="K1308" s="16"/>
      <c r="L1308" s="16"/>
      <c r="M1308" s="16"/>
      <c r="N1308" s="16"/>
      <c r="O1308" s="16"/>
      <c r="P1308" s="135"/>
      <c r="Q1308" s="135"/>
      <c r="R1308" s="135"/>
      <c r="S1308" s="135"/>
      <c r="T1308" s="135"/>
      <c r="U1308" s="135"/>
      <c r="V1308" s="135"/>
      <c r="W1308" s="135"/>
      <c r="X1308" s="16"/>
      <c r="Y1308" s="464"/>
      <c r="Z1308" s="464"/>
      <c r="AA1308" s="231"/>
      <c r="AB1308" s="900"/>
    </row>
    <row r="1309" spans="1:28" x14ac:dyDescent="0.25">
      <c r="A1309" s="462"/>
      <c r="B1309" s="206" t="s">
        <v>1052</v>
      </c>
      <c r="C1309" s="466"/>
      <c r="D1309" s="466"/>
      <c r="E1309" s="529"/>
      <c r="F1309" s="250"/>
      <c r="G1309" s="16"/>
      <c r="H1309" s="16"/>
      <c r="I1309" s="16"/>
      <c r="J1309" s="16"/>
      <c r="K1309" s="16"/>
      <c r="L1309" s="16"/>
      <c r="M1309" s="16"/>
      <c r="N1309" s="16"/>
      <c r="O1309" s="16"/>
      <c r="P1309" s="135"/>
      <c r="Q1309" s="135"/>
      <c r="R1309" s="135"/>
      <c r="S1309" s="135"/>
      <c r="T1309" s="135"/>
      <c r="U1309" s="135"/>
      <c r="V1309" s="135"/>
      <c r="W1309" s="135"/>
      <c r="X1309" s="16"/>
      <c r="Y1309" s="464"/>
      <c r="Z1309" s="464"/>
      <c r="AA1309" s="231"/>
      <c r="AB1309" s="900"/>
    </row>
    <row r="1310" spans="1:28" x14ac:dyDescent="0.25">
      <c r="A1310" s="462"/>
      <c r="B1310" s="206" t="s">
        <v>1038</v>
      </c>
      <c r="C1310" s="466"/>
      <c r="D1310" s="466"/>
      <c r="E1310" s="529"/>
      <c r="F1310" s="250"/>
      <c r="G1310" s="16"/>
      <c r="H1310" s="16"/>
      <c r="I1310" s="16"/>
      <c r="J1310" s="16"/>
      <c r="K1310" s="16"/>
      <c r="L1310" s="16"/>
      <c r="M1310" s="16"/>
      <c r="N1310" s="16"/>
      <c r="O1310" s="16"/>
      <c r="P1310" s="135"/>
      <c r="Q1310" s="135"/>
      <c r="R1310" s="135"/>
      <c r="S1310" s="135"/>
      <c r="T1310" s="135"/>
      <c r="U1310" s="135"/>
      <c r="V1310" s="135"/>
      <c r="W1310" s="135"/>
      <c r="X1310" s="16"/>
      <c r="Y1310" s="464"/>
      <c r="Z1310" s="464"/>
      <c r="AA1310" s="231"/>
      <c r="AB1310" s="900"/>
    </row>
    <row r="1311" spans="1:28" x14ac:dyDescent="0.25">
      <c r="A1311" s="462"/>
      <c r="B1311" s="206" t="s">
        <v>1039</v>
      </c>
      <c r="C1311" s="466"/>
      <c r="D1311" s="466"/>
      <c r="E1311" s="529"/>
      <c r="F1311" s="250"/>
      <c r="G1311" s="16"/>
      <c r="H1311" s="16"/>
      <c r="I1311" s="16"/>
      <c r="J1311" s="16"/>
      <c r="K1311" s="16"/>
      <c r="L1311" s="16"/>
      <c r="M1311" s="16"/>
      <c r="N1311" s="16"/>
      <c r="O1311" s="16"/>
      <c r="P1311" s="135"/>
      <c r="Q1311" s="135"/>
      <c r="R1311" s="135"/>
      <c r="S1311" s="135"/>
      <c r="T1311" s="135"/>
      <c r="U1311" s="135"/>
      <c r="V1311" s="135"/>
      <c r="W1311" s="135"/>
      <c r="X1311" s="16"/>
      <c r="Y1311" s="464"/>
      <c r="Z1311" s="464"/>
      <c r="AA1311" s="231"/>
      <c r="AB1311" s="900"/>
    </row>
    <row r="1312" spans="1:28" x14ac:dyDescent="0.25">
      <c r="A1312" s="462"/>
      <c r="B1312" s="206" t="s">
        <v>1041</v>
      </c>
      <c r="C1312" s="466"/>
      <c r="D1312" s="466"/>
      <c r="E1312" s="529"/>
      <c r="F1312" s="250"/>
      <c r="G1312" s="16"/>
      <c r="H1312" s="16"/>
      <c r="I1312" s="16"/>
      <c r="J1312" s="16"/>
      <c r="K1312" s="16"/>
      <c r="L1312" s="16"/>
      <c r="M1312" s="16"/>
      <c r="N1312" s="16"/>
      <c r="O1312" s="16"/>
      <c r="P1312" s="135"/>
      <c r="Q1312" s="135"/>
      <c r="R1312" s="135"/>
      <c r="S1312" s="135"/>
      <c r="T1312" s="135"/>
      <c r="U1312" s="135"/>
      <c r="V1312" s="135"/>
      <c r="W1312" s="135"/>
      <c r="X1312" s="16"/>
      <c r="Y1312" s="464"/>
      <c r="Z1312" s="464"/>
      <c r="AA1312" s="231"/>
      <c r="AB1312" s="900"/>
    </row>
    <row r="1313" spans="1:28" x14ac:dyDescent="0.25">
      <c r="A1313" s="462"/>
      <c r="B1313" s="206" t="s">
        <v>1042</v>
      </c>
      <c r="C1313" s="466"/>
      <c r="D1313" s="466"/>
      <c r="E1313" s="529"/>
      <c r="F1313" s="250"/>
      <c r="G1313" s="16"/>
      <c r="H1313" s="16"/>
      <c r="I1313" s="16"/>
      <c r="J1313" s="16"/>
      <c r="K1313" s="16"/>
      <c r="L1313" s="16"/>
      <c r="M1313" s="16"/>
      <c r="N1313" s="16"/>
      <c r="O1313" s="16"/>
      <c r="P1313" s="135"/>
      <c r="Q1313" s="135"/>
      <c r="R1313" s="135"/>
      <c r="S1313" s="135"/>
      <c r="T1313" s="135"/>
      <c r="U1313" s="135"/>
      <c r="V1313" s="135"/>
      <c r="W1313" s="135"/>
      <c r="X1313" s="16"/>
      <c r="Y1313" s="464"/>
      <c r="Z1313" s="464"/>
      <c r="AA1313" s="231"/>
      <c r="AB1313" s="900"/>
    </row>
    <row r="1314" spans="1:28" x14ac:dyDescent="0.25">
      <c r="A1314" s="462"/>
      <c r="B1314" s="206" t="s">
        <v>1043</v>
      </c>
      <c r="C1314" s="466"/>
      <c r="D1314" s="466"/>
      <c r="E1314" s="529"/>
      <c r="F1314" s="250"/>
      <c r="G1314" s="16"/>
      <c r="H1314" s="16"/>
      <c r="I1314" s="16"/>
      <c r="J1314" s="16"/>
      <c r="K1314" s="16"/>
      <c r="L1314" s="16"/>
      <c r="M1314" s="16"/>
      <c r="N1314" s="16"/>
      <c r="O1314" s="16"/>
      <c r="P1314" s="135"/>
      <c r="Q1314" s="135"/>
      <c r="R1314" s="135"/>
      <c r="S1314" s="135"/>
      <c r="T1314" s="135"/>
      <c r="U1314" s="135"/>
      <c r="V1314" s="135"/>
      <c r="W1314" s="135"/>
      <c r="X1314" s="16"/>
      <c r="Y1314" s="464"/>
      <c r="Z1314" s="464"/>
      <c r="AA1314" s="231"/>
      <c r="AB1314" s="900"/>
    </row>
    <row r="1315" spans="1:28" x14ac:dyDescent="0.25">
      <c r="A1315" s="462"/>
      <c r="B1315" s="206" t="s">
        <v>1044</v>
      </c>
      <c r="C1315" s="466"/>
      <c r="D1315" s="466"/>
      <c r="E1315" s="529"/>
      <c r="F1315" s="250"/>
      <c r="G1315" s="16"/>
      <c r="H1315" s="16"/>
      <c r="I1315" s="16"/>
      <c r="J1315" s="16"/>
      <c r="K1315" s="16"/>
      <c r="L1315" s="16"/>
      <c r="M1315" s="16"/>
      <c r="N1315" s="16"/>
      <c r="O1315" s="16"/>
      <c r="P1315" s="135"/>
      <c r="Q1315" s="135"/>
      <c r="R1315" s="135"/>
      <c r="S1315" s="135"/>
      <c r="T1315" s="135"/>
      <c r="U1315" s="135"/>
      <c r="V1315" s="135"/>
      <c r="W1315" s="135"/>
      <c r="X1315" s="16"/>
      <c r="Y1315" s="464"/>
      <c r="Z1315" s="464"/>
      <c r="AA1315" s="231"/>
      <c r="AB1315" s="900"/>
    </row>
    <row r="1316" spans="1:28" x14ac:dyDescent="0.25">
      <c r="A1316" s="462"/>
      <c r="B1316" s="206" t="s">
        <v>1053</v>
      </c>
      <c r="C1316" s="466"/>
      <c r="D1316" s="466"/>
      <c r="E1316" s="529"/>
      <c r="F1316" s="250"/>
      <c r="G1316" s="16"/>
      <c r="H1316" s="16"/>
      <c r="I1316" s="16"/>
      <c r="J1316" s="16"/>
      <c r="K1316" s="16"/>
      <c r="L1316" s="16"/>
      <c r="M1316" s="16"/>
      <c r="N1316" s="16"/>
      <c r="O1316" s="16"/>
      <c r="P1316" s="135"/>
      <c r="Q1316" s="135"/>
      <c r="R1316" s="135"/>
      <c r="S1316" s="135"/>
      <c r="T1316" s="135"/>
      <c r="U1316" s="135"/>
      <c r="V1316" s="135"/>
      <c r="W1316" s="135"/>
      <c r="X1316" s="16"/>
      <c r="Y1316" s="464"/>
      <c r="Z1316" s="464"/>
      <c r="AA1316" s="231"/>
      <c r="AB1316" s="900"/>
    </row>
    <row r="1317" spans="1:28" ht="25.5" x14ac:dyDescent="0.25">
      <c r="A1317" s="532" t="s">
        <v>507</v>
      </c>
      <c r="B1317" s="248" t="s">
        <v>336</v>
      </c>
      <c r="C1317" s="440" t="str">
        <f>IF(AB1317&gt;=470000,"LPN",IF(AND(AB1317&gt;190000,AB1317&lt;470000),"LP",IF(AND(AB1317&gt;=56000,AB1317&lt;=190000),"3C","2C ")))</f>
        <v xml:space="preserve">2C </v>
      </c>
      <c r="D1317" s="440"/>
      <c r="E1317" s="214" t="s">
        <v>1033</v>
      </c>
      <c r="F1317" s="256" t="s">
        <v>1054</v>
      </c>
      <c r="G1317" s="218" t="s">
        <v>44</v>
      </c>
      <c r="H1317" s="218" t="s">
        <v>44</v>
      </c>
      <c r="I1317" s="218" t="s">
        <v>44</v>
      </c>
      <c r="J1317" s="218" t="s">
        <v>44</v>
      </c>
      <c r="K1317" s="218">
        <f>SUM(L1317-8)</f>
        <v>42165</v>
      </c>
      <c r="L1317" s="218">
        <f>SUM(M1317*1)</f>
        <v>42173</v>
      </c>
      <c r="M1317" s="218">
        <f>SUM(N1317*1)</f>
        <v>42173</v>
      </c>
      <c r="N1317" s="218">
        <f>SUM(O1317-1)</f>
        <v>42173</v>
      </c>
      <c r="O1317" s="218">
        <f>SUM(U1317-3)</f>
        <v>42174</v>
      </c>
      <c r="P1317" s="218">
        <f>SUM(U1317*1)</f>
        <v>42177</v>
      </c>
      <c r="Q1317" s="218" t="s">
        <v>44</v>
      </c>
      <c r="R1317" s="218" t="s">
        <v>44</v>
      </c>
      <c r="S1317" s="218" t="s">
        <v>44</v>
      </c>
      <c r="T1317" s="218" t="s">
        <v>44</v>
      </c>
      <c r="U1317" s="218">
        <f t="shared" ref="U1317:V1317" si="230">SUM(V1317-4)</f>
        <v>42177</v>
      </c>
      <c r="V1317" s="218">
        <f t="shared" si="230"/>
        <v>42181</v>
      </c>
      <c r="W1317" s="218">
        <f>SUM(X1317-3)</f>
        <v>42185</v>
      </c>
      <c r="X1317" s="218">
        <v>42188</v>
      </c>
      <c r="Y1317" s="234"/>
      <c r="Z1317" s="234"/>
      <c r="AA1317" s="220">
        <v>6283</v>
      </c>
      <c r="AB1317" s="900"/>
    </row>
    <row r="1318" spans="1:28" x14ac:dyDescent="0.25">
      <c r="A1318" s="462"/>
      <c r="B1318" s="206" t="s">
        <v>1039</v>
      </c>
      <c r="C1318" s="466"/>
      <c r="D1318" s="466"/>
      <c r="E1318" s="529"/>
      <c r="F1318" s="250"/>
      <c r="G1318" s="16"/>
      <c r="H1318" s="16"/>
      <c r="I1318" s="16"/>
      <c r="J1318" s="16"/>
      <c r="K1318" s="16"/>
      <c r="L1318" s="16"/>
      <c r="M1318" s="16"/>
      <c r="N1318" s="16"/>
      <c r="O1318" s="16"/>
      <c r="P1318" s="135"/>
      <c r="Q1318" s="135"/>
      <c r="R1318" s="135"/>
      <c r="S1318" s="135"/>
      <c r="T1318" s="135"/>
      <c r="U1318" s="135"/>
      <c r="V1318" s="135"/>
      <c r="W1318" s="135"/>
      <c r="X1318" s="16"/>
      <c r="Y1318" s="464"/>
      <c r="Z1318" s="464"/>
      <c r="AA1318" s="231"/>
      <c r="AB1318" s="900"/>
    </row>
    <row r="1319" spans="1:28" x14ac:dyDescent="0.25">
      <c r="A1319" s="462"/>
      <c r="B1319" s="206" t="s">
        <v>1040</v>
      </c>
      <c r="C1319" s="466"/>
      <c r="D1319" s="466"/>
      <c r="E1319" s="529"/>
      <c r="F1319" s="250"/>
      <c r="G1319" s="16"/>
      <c r="H1319" s="16"/>
      <c r="I1319" s="16"/>
      <c r="J1319" s="16"/>
      <c r="K1319" s="16"/>
      <c r="L1319" s="16"/>
      <c r="M1319" s="16"/>
      <c r="N1319" s="16"/>
      <c r="O1319" s="16"/>
      <c r="P1319" s="135"/>
      <c r="Q1319" s="135"/>
      <c r="R1319" s="135"/>
      <c r="S1319" s="135"/>
      <c r="T1319" s="135"/>
      <c r="U1319" s="135"/>
      <c r="V1319" s="135"/>
      <c r="W1319" s="135"/>
      <c r="X1319" s="16"/>
      <c r="Y1319" s="464"/>
      <c r="Z1319" s="464"/>
      <c r="AA1319" s="231"/>
      <c r="AB1319" s="900"/>
    </row>
    <row r="1320" spans="1:28" x14ac:dyDescent="0.25">
      <c r="A1320" s="462"/>
      <c r="B1320" s="206" t="s">
        <v>1046</v>
      </c>
      <c r="C1320" s="466"/>
      <c r="D1320" s="466"/>
      <c r="E1320" s="529"/>
      <c r="F1320" s="250"/>
      <c r="G1320" s="16"/>
      <c r="H1320" s="16"/>
      <c r="I1320" s="16"/>
      <c r="J1320" s="16"/>
      <c r="K1320" s="16"/>
      <c r="L1320" s="16"/>
      <c r="M1320" s="16"/>
      <c r="N1320" s="16"/>
      <c r="O1320" s="16"/>
      <c r="P1320" s="135"/>
      <c r="Q1320" s="135"/>
      <c r="R1320" s="135"/>
      <c r="S1320" s="135"/>
      <c r="T1320" s="135"/>
      <c r="U1320" s="135"/>
      <c r="V1320" s="135"/>
      <c r="W1320" s="135"/>
      <c r="X1320" s="16"/>
      <c r="Y1320" s="464"/>
      <c r="Z1320" s="464"/>
      <c r="AA1320" s="231"/>
      <c r="AB1320" s="900"/>
    </row>
    <row r="1321" spans="1:28" x14ac:dyDescent="0.25">
      <c r="A1321" s="462"/>
      <c r="B1321" s="206" t="s">
        <v>1053</v>
      </c>
      <c r="C1321" s="466"/>
      <c r="D1321" s="466"/>
      <c r="E1321" s="529"/>
      <c r="F1321" s="250"/>
      <c r="G1321" s="16"/>
      <c r="H1321" s="16"/>
      <c r="I1321" s="16"/>
      <c r="J1321" s="16"/>
      <c r="K1321" s="16"/>
      <c r="L1321" s="16"/>
      <c r="M1321" s="16"/>
      <c r="N1321" s="16"/>
      <c r="O1321" s="16"/>
      <c r="P1321" s="135"/>
      <c r="Q1321" s="135"/>
      <c r="R1321" s="135"/>
      <c r="S1321" s="135"/>
      <c r="T1321" s="135"/>
      <c r="U1321" s="135"/>
      <c r="V1321" s="135"/>
      <c r="W1321" s="135"/>
      <c r="X1321" s="16"/>
      <c r="Y1321" s="464"/>
      <c r="Z1321" s="464"/>
      <c r="AA1321" s="231"/>
      <c r="AB1321" s="900"/>
    </row>
    <row r="1322" spans="1:28" ht="25.5" x14ac:dyDescent="0.25">
      <c r="A1322" s="532" t="s">
        <v>507</v>
      </c>
      <c r="B1322" s="248" t="s">
        <v>336</v>
      </c>
      <c r="C1322" s="440" t="str">
        <f>IF(AB1322&gt;=470000,"LPN",IF(AND(AB1322&gt;190000,AB1322&lt;470000),"LP",IF(AND(AB1322&gt;=56000,AB1322&lt;=190000),"3C","2C ")))</f>
        <v xml:space="preserve">2C </v>
      </c>
      <c r="D1322" s="440"/>
      <c r="E1322" s="214" t="s">
        <v>1033</v>
      </c>
      <c r="F1322" s="256" t="s">
        <v>1055</v>
      </c>
      <c r="G1322" s="218" t="s">
        <v>44</v>
      </c>
      <c r="H1322" s="218" t="s">
        <v>44</v>
      </c>
      <c r="I1322" s="218" t="s">
        <v>44</v>
      </c>
      <c r="J1322" s="218" t="s">
        <v>44</v>
      </c>
      <c r="K1322" s="218">
        <f>SUM(L1322-8)</f>
        <v>42214</v>
      </c>
      <c r="L1322" s="218">
        <f>SUM(M1322*1)</f>
        <v>42222</v>
      </c>
      <c r="M1322" s="218">
        <f>SUM(N1322*1)</f>
        <v>42222</v>
      </c>
      <c r="N1322" s="218">
        <f>SUM(O1322-1)</f>
        <v>42222</v>
      </c>
      <c r="O1322" s="218">
        <f>SUM(U1322-3)</f>
        <v>42223</v>
      </c>
      <c r="P1322" s="218">
        <f>SUM(U1322*1)</f>
        <v>42226</v>
      </c>
      <c r="Q1322" s="218" t="s">
        <v>44</v>
      </c>
      <c r="R1322" s="218" t="s">
        <v>44</v>
      </c>
      <c r="S1322" s="218" t="s">
        <v>44</v>
      </c>
      <c r="T1322" s="218" t="s">
        <v>44</v>
      </c>
      <c r="U1322" s="218">
        <f t="shared" ref="U1322:V1322" si="231">SUM(V1322-4)</f>
        <v>42226</v>
      </c>
      <c r="V1322" s="218">
        <f t="shared" si="231"/>
        <v>42230</v>
      </c>
      <c r="W1322" s="218">
        <f>SUM(X1322-3)</f>
        <v>42234</v>
      </c>
      <c r="X1322" s="218">
        <v>42237</v>
      </c>
      <c r="Y1322" s="234"/>
      <c r="Z1322" s="234"/>
      <c r="AA1322" s="220">
        <v>7985.06</v>
      </c>
      <c r="AB1322" s="900"/>
    </row>
    <row r="1323" spans="1:28" x14ac:dyDescent="0.25">
      <c r="A1323" s="462"/>
      <c r="B1323" s="206" t="s">
        <v>1035</v>
      </c>
      <c r="C1323" s="466"/>
      <c r="D1323" s="466"/>
      <c r="E1323" s="529"/>
      <c r="F1323" s="250"/>
      <c r="G1323" s="16"/>
      <c r="H1323" s="16"/>
      <c r="I1323" s="16"/>
      <c r="J1323" s="16"/>
      <c r="K1323" s="16"/>
      <c r="L1323" s="16"/>
      <c r="M1323" s="16"/>
      <c r="N1323" s="16"/>
      <c r="O1323" s="16"/>
      <c r="P1323" s="135"/>
      <c r="Q1323" s="135"/>
      <c r="R1323" s="135"/>
      <c r="S1323" s="135"/>
      <c r="T1323" s="135"/>
      <c r="U1323" s="135"/>
      <c r="V1323" s="135"/>
      <c r="W1323" s="135"/>
      <c r="X1323" s="16"/>
      <c r="Y1323" s="464"/>
      <c r="Z1323" s="464"/>
      <c r="AA1323" s="231"/>
      <c r="AB1323" s="900"/>
    </row>
    <row r="1324" spans="1:28" x14ac:dyDescent="0.25">
      <c r="A1324" s="462"/>
      <c r="B1324" s="206" t="s">
        <v>1056</v>
      </c>
      <c r="C1324" s="466"/>
      <c r="D1324" s="466"/>
      <c r="E1324" s="529"/>
      <c r="F1324" s="250"/>
      <c r="G1324" s="16"/>
      <c r="H1324" s="16"/>
      <c r="I1324" s="16"/>
      <c r="J1324" s="16"/>
      <c r="K1324" s="16"/>
      <c r="L1324" s="16"/>
      <c r="M1324" s="16"/>
      <c r="N1324" s="16"/>
      <c r="O1324" s="16"/>
      <c r="P1324" s="135"/>
      <c r="Q1324" s="135"/>
      <c r="R1324" s="135"/>
      <c r="S1324" s="135"/>
      <c r="T1324" s="135"/>
      <c r="U1324" s="135"/>
      <c r="V1324" s="135"/>
      <c r="W1324" s="135"/>
      <c r="X1324" s="16"/>
      <c r="Y1324" s="464"/>
      <c r="Z1324" s="464"/>
      <c r="AA1324" s="231"/>
      <c r="AB1324" s="900"/>
    </row>
    <row r="1325" spans="1:28" x14ac:dyDescent="0.25">
      <c r="A1325" s="462"/>
      <c r="B1325" s="206" t="s">
        <v>1057</v>
      </c>
      <c r="C1325" s="466"/>
      <c r="D1325" s="466"/>
      <c r="E1325" s="529"/>
      <c r="F1325" s="250"/>
      <c r="G1325" s="16"/>
      <c r="H1325" s="16"/>
      <c r="I1325" s="16"/>
      <c r="J1325" s="16"/>
      <c r="K1325" s="16"/>
      <c r="L1325" s="16"/>
      <c r="M1325" s="16"/>
      <c r="N1325" s="16"/>
      <c r="O1325" s="16"/>
      <c r="P1325" s="135"/>
      <c r="Q1325" s="135"/>
      <c r="R1325" s="135"/>
      <c r="S1325" s="135"/>
      <c r="T1325" s="135"/>
      <c r="U1325" s="135"/>
      <c r="V1325" s="135"/>
      <c r="W1325" s="135"/>
      <c r="X1325" s="16"/>
      <c r="Y1325" s="464"/>
      <c r="Z1325" s="464"/>
      <c r="AA1325" s="231"/>
      <c r="AB1325" s="900"/>
    </row>
    <row r="1326" spans="1:28" x14ac:dyDescent="0.25">
      <c r="A1326" s="462"/>
      <c r="B1326" s="206" t="s">
        <v>1058</v>
      </c>
      <c r="C1326" s="466"/>
      <c r="D1326" s="466"/>
      <c r="E1326" s="529"/>
      <c r="F1326" s="250"/>
      <c r="G1326" s="16"/>
      <c r="H1326" s="16"/>
      <c r="I1326" s="16"/>
      <c r="J1326" s="16"/>
      <c r="K1326" s="16"/>
      <c r="L1326" s="16"/>
      <c r="M1326" s="16"/>
      <c r="N1326" s="16"/>
      <c r="O1326" s="16"/>
      <c r="P1326" s="135"/>
      <c r="Q1326" s="135"/>
      <c r="R1326" s="135"/>
      <c r="S1326" s="135"/>
      <c r="T1326" s="135"/>
      <c r="U1326" s="135"/>
      <c r="V1326" s="135"/>
      <c r="W1326" s="135"/>
      <c r="X1326" s="16"/>
      <c r="Y1326" s="464"/>
      <c r="Z1326" s="464"/>
      <c r="AA1326" s="231"/>
      <c r="AB1326" s="900"/>
    </row>
    <row r="1327" spans="1:28" ht="25.5" x14ac:dyDescent="0.25">
      <c r="A1327" s="532" t="s">
        <v>507</v>
      </c>
      <c r="B1327" s="248" t="s">
        <v>336</v>
      </c>
      <c r="C1327" s="440" t="str">
        <f>IF(AB1327&gt;=470000,"LPN",IF(AND(AB1327&gt;190000,AB1327&lt;470000),"LP",IF(AND(AB1327&gt;=56000,AB1327&lt;=190000),"3C","2C ")))</f>
        <v xml:space="preserve">2C </v>
      </c>
      <c r="D1327" s="440"/>
      <c r="E1327" s="214" t="s">
        <v>1033</v>
      </c>
      <c r="F1327" s="256" t="s">
        <v>1059</v>
      </c>
      <c r="G1327" s="218" t="s">
        <v>44</v>
      </c>
      <c r="H1327" s="218" t="s">
        <v>44</v>
      </c>
      <c r="I1327" s="218" t="s">
        <v>44</v>
      </c>
      <c r="J1327" s="218" t="s">
        <v>44</v>
      </c>
      <c r="K1327" s="218">
        <f>SUM(L1327-8)</f>
        <v>42235</v>
      </c>
      <c r="L1327" s="218">
        <f>SUM(M1327*1)</f>
        <v>42243</v>
      </c>
      <c r="M1327" s="218">
        <f>SUM(N1327*1)</f>
        <v>42243</v>
      </c>
      <c r="N1327" s="218">
        <f>SUM(O1327-1)</f>
        <v>42243</v>
      </c>
      <c r="O1327" s="218">
        <f>SUM(U1327-3)</f>
        <v>42244</v>
      </c>
      <c r="P1327" s="218">
        <f>SUM(U1327*1)</f>
        <v>42247</v>
      </c>
      <c r="Q1327" s="218" t="s">
        <v>44</v>
      </c>
      <c r="R1327" s="218" t="s">
        <v>44</v>
      </c>
      <c r="S1327" s="218" t="s">
        <v>44</v>
      </c>
      <c r="T1327" s="218" t="s">
        <v>44</v>
      </c>
      <c r="U1327" s="218">
        <f t="shared" ref="U1327:V1327" si="232">SUM(V1327-4)</f>
        <v>42247</v>
      </c>
      <c r="V1327" s="218">
        <f t="shared" si="232"/>
        <v>42251</v>
      </c>
      <c r="W1327" s="218">
        <f>SUM(X1327-3)</f>
        <v>42255</v>
      </c>
      <c r="X1327" s="218">
        <v>42258</v>
      </c>
      <c r="Y1327" s="234"/>
      <c r="Z1327" s="234"/>
      <c r="AA1327" s="220">
        <v>3043.5</v>
      </c>
      <c r="AB1327" s="900"/>
    </row>
    <row r="1328" spans="1:28" x14ac:dyDescent="0.25">
      <c r="A1328" s="462"/>
      <c r="B1328" s="206" t="s">
        <v>1035</v>
      </c>
      <c r="C1328" s="466"/>
      <c r="D1328" s="466"/>
      <c r="E1328" s="529"/>
      <c r="F1328" s="250"/>
      <c r="G1328" s="16"/>
      <c r="H1328" s="16"/>
      <c r="I1328" s="16"/>
      <c r="J1328" s="16"/>
      <c r="K1328" s="16"/>
      <c r="L1328" s="16"/>
      <c r="M1328" s="16"/>
      <c r="N1328" s="16"/>
      <c r="O1328" s="16"/>
      <c r="P1328" s="135"/>
      <c r="Q1328" s="135"/>
      <c r="R1328" s="135"/>
      <c r="S1328" s="135"/>
      <c r="T1328" s="135"/>
      <c r="U1328" s="135"/>
      <c r="V1328" s="135"/>
      <c r="W1328" s="135"/>
      <c r="X1328" s="16"/>
      <c r="Y1328" s="464"/>
      <c r="Z1328" s="464"/>
      <c r="AA1328" s="231"/>
      <c r="AB1328" s="900"/>
    </row>
    <row r="1329" spans="1:28" x14ac:dyDescent="0.25">
      <c r="A1329" s="462"/>
      <c r="B1329" s="206" t="s">
        <v>1060</v>
      </c>
      <c r="C1329" s="466"/>
      <c r="D1329" s="466"/>
      <c r="E1329" s="529"/>
      <c r="F1329" s="250"/>
      <c r="G1329" s="16"/>
      <c r="H1329" s="16"/>
      <c r="I1329" s="16"/>
      <c r="J1329" s="16"/>
      <c r="K1329" s="16"/>
      <c r="L1329" s="16"/>
      <c r="M1329" s="16"/>
      <c r="N1329" s="16"/>
      <c r="O1329" s="16"/>
      <c r="P1329" s="135"/>
      <c r="Q1329" s="135"/>
      <c r="R1329" s="135"/>
      <c r="S1329" s="135"/>
      <c r="T1329" s="135"/>
      <c r="U1329" s="135"/>
      <c r="V1329" s="135"/>
      <c r="W1329" s="135"/>
      <c r="X1329" s="16"/>
      <c r="Y1329" s="464"/>
      <c r="Z1329" s="464"/>
      <c r="AA1329" s="231"/>
      <c r="AB1329" s="900"/>
    </row>
    <row r="1330" spans="1:28" x14ac:dyDescent="0.25">
      <c r="A1330" s="462"/>
      <c r="B1330" s="206" t="s">
        <v>1061</v>
      </c>
      <c r="C1330" s="466"/>
      <c r="D1330" s="466"/>
      <c r="E1330" s="529"/>
      <c r="F1330" s="250"/>
      <c r="G1330" s="16"/>
      <c r="H1330" s="16"/>
      <c r="I1330" s="16"/>
      <c r="J1330" s="16"/>
      <c r="K1330" s="16"/>
      <c r="L1330" s="16"/>
      <c r="M1330" s="16"/>
      <c r="N1330" s="16"/>
      <c r="O1330" s="16"/>
      <c r="P1330" s="135"/>
      <c r="Q1330" s="135"/>
      <c r="R1330" s="135"/>
      <c r="S1330" s="135"/>
      <c r="T1330" s="135"/>
      <c r="U1330" s="135"/>
      <c r="V1330" s="135"/>
      <c r="W1330" s="135"/>
      <c r="X1330" s="16"/>
      <c r="Y1330" s="464"/>
      <c r="Z1330" s="464"/>
      <c r="AA1330" s="231"/>
      <c r="AB1330" s="900"/>
    </row>
    <row r="1331" spans="1:28" ht="25.5" x14ac:dyDescent="0.25">
      <c r="A1331" s="532" t="s">
        <v>507</v>
      </c>
      <c r="B1331" s="248" t="s">
        <v>336</v>
      </c>
      <c r="C1331" s="440" t="str">
        <f>IF(AB1331&gt;=470000,"LPN",IF(AND(AB1331&gt;190000,AB1331&lt;470000),"LP",IF(AND(AB1331&gt;=56000,AB1331&lt;=190000),"3C","2C ")))</f>
        <v xml:space="preserve">2C </v>
      </c>
      <c r="D1331" s="440"/>
      <c r="E1331" s="214" t="s">
        <v>1033</v>
      </c>
      <c r="F1331" s="256" t="s">
        <v>1062</v>
      </c>
      <c r="G1331" s="218" t="s">
        <v>44</v>
      </c>
      <c r="H1331" s="218" t="s">
        <v>44</v>
      </c>
      <c r="I1331" s="218" t="s">
        <v>44</v>
      </c>
      <c r="J1331" s="218" t="s">
        <v>44</v>
      </c>
      <c r="K1331" s="218">
        <f>SUM(L1331-8)</f>
        <v>42298</v>
      </c>
      <c r="L1331" s="218">
        <f>SUM(M1331*1)</f>
        <v>42306</v>
      </c>
      <c r="M1331" s="218">
        <f>SUM(N1331*1)</f>
        <v>42306</v>
      </c>
      <c r="N1331" s="218">
        <f>SUM(O1331-1)</f>
        <v>42306</v>
      </c>
      <c r="O1331" s="218">
        <f>SUM(U1331-3)</f>
        <v>42307</v>
      </c>
      <c r="P1331" s="218">
        <f>SUM(U1331*1)</f>
        <v>42310</v>
      </c>
      <c r="Q1331" s="218" t="s">
        <v>44</v>
      </c>
      <c r="R1331" s="218" t="s">
        <v>44</v>
      </c>
      <c r="S1331" s="218" t="s">
        <v>44</v>
      </c>
      <c r="T1331" s="218" t="s">
        <v>44</v>
      </c>
      <c r="U1331" s="218">
        <f t="shared" ref="U1331:V1331" si="233">SUM(V1331-4)</f>
        <v>42310</v>
      </c>
      <c r="V1331" s="218">
        <f t="shared" si="233"/>
        <v>42314</v>
      </c>
      <c r="W1331" s="218">
        <f>SUM(X1331-3)</f>
        <v>42318</v>
      </c>
      <c r="X1331" s="218">
        <v>42321</v>
      </c>
      <c r="Y1331" s="234"/>
      <c r="Z1331" s="234"/>
      <c r="AA1331" s="220">
        <v>3377.7</v>
      </c>
      <c r="AB1331" s="900"/>
    </row>
    <row r="1332" spans="1:28" x14ac:dyDescent="0.25">
      <c r="A1332" s="462"/>
      <c r="B1332" s="206" t="s">
        <v>1035</v>
      </c>
      <c r="C1332" s="466"/>
      <c r="D1332" s="466"/>
      <c r="E1332" s="529"/>
      <c r="F1332" s="250"/>
      <c r="G1332" s="16"/>
      <c r="H1332" s="16"/>
      <c r="I1332" s="16"/>
      <c r="J1332" s="16"/>
      <c r="K1332" s="16"/>
      <c r="L1332" s="16"/>
      <c r="M1332" s="16"/>
      <c r="N1332" s="16"/>
      <c r="O1332" s="16"/>
      <c r="P1332" s="135"/>
      <c r="Q1332" s="135"/>
      <c r="R1332" s="135"/>
      <c r="S1332" s="135"/>
      <c r="T1332" s="135"/>
      <c r="U1332" s="135"/>
      <c r="V1332" s="135"/>
      <c r="W1332" s="135"/>
      <c r="X1332" s="16"/>
      <c r="Y1332" s="464"/>
      <c r="Z1332" s="464"/>
      <c r="AA1332" s="231"/>
      <c r="AB1332" s="900"/>
    </row>
    <row r="1333" spans="1:28" x14ac:dyDescent="0.25">
      <c r="A1333" s="462"/>
      <c r="B1333" s="206" t="s">
        <v>1063</v>
      </c>
      <c r="C1333" s="466"/>
      <c r="D1333" s="466"/>
      <c r="E1333" s="529"/>
      <c r="F1333" s="250"/>
      <c r="G1333" s="16"/>
      <c r="H1333" s="16"/>
      <c r="I1333" s="16"/>
      <c r="J1333" s="16"/>
      <c r="K1333" s="16"/>
      <c r="L1333" s="16"/>
      <c r="M1333" s="16"/>
      <c r="N1333" s="16"/>
      <c r="O1333" s="16"/>
      <c r="P1333" s="135"/>
      <c r="Q1333" s="135"/>
      <c r="R1333" s="135"/>
      <c r="S1333" s="135"/>
      <c r="T1333" s="135"/>
      <c r="U1333" s="135"/>
      <c r="V1333" s="135"/>
      <c r="W1333" s="135"/>
      <c r="X1333" s="16"/>
      <c r="Y1333" s="464"/>
      <c r="Z1333" s="464"/>
      <c r="AA1333" s="231"/>
      <c r="AB1333" s="900"/>
    </row>
    <row r="1334" spans="1:28" ht="25.5" x14ac:dyDescent="0.25">
      <c r="A1334" s="535" t="s">
        <v>507</v>
      </c>
      <c r="B1334" s="248" t="s">
        <v>915</v>
      </c>
      <c r="C1334" s="214" t="s">
        <v>1064</v>
      </c>
      <c r="D1334" s="214"/>
      <c r="E1334" s="214" t="s">
        <v>1065</v>
      </c>
      <c r="F1334" s="256" t="s">
        <v>921</v>
      </c>
      <c r="G1334" s="218" t="s">
        <v>44</v>
      </c>
      <c r="H1334" s="218" t="s">
        <v>44</v>
      </c>
      <c r="I1334" s="218" t="s">
        <v>44</v>
      </c>
      <c r="J1334" s="218" t="s">
        <v>44</v>
      </c>
      <c r="K1334" s="218">
        <f t="shared" ref="K1334:K1336" si="234">SUM(L1334-8)</f>
        <v>42025</v>
      </c>
      <c r="L1334" s="218">
        <f t="shared" ref="L1334:M1336" si="235">SUM(M1334*1)</f>
        <v>42033</v>
      </c>
      <c r="M1334" s="218">
        <f t="shared" si="235"/>
        <v>42033</v>
      </c>
      <c r="N1334" s="218">
        <f t="shared" ref="N1334:N1336" si="236">SUM(O1334-1)</f>
        <v>42033</v>
      </c>
      <c r="O1334" s="218">
        <f t="shared" ref="O1334:O1336" si="237">SUM(U1334-3)</f>
        <v>42034</v>
      </c>
      <c r="P1334" s="218">
        <f t="shared" ref="P1334:P1336" si="238">SUM(U1334*1)</f>
        <v>42037</v>
      </c>
      <c r="Q1334" s="218" t="s">
        <v>44</v>
      </c>
      <c r="R1334" s="218" t="s">
        <v>44</v>
      </c>
      <c r="S1334" s="218" t="s">
        <v>44</v>
      </c>
      <c r="T1334" s="218" t="s">
        <v>44</v>
      </c>
      <c r="U1334" s="218">
        <f t="shared" ref="U1334:V1336" si="239">SUM(V1334-4)</f>
        <v>42037</v>
      </c>
      <c r="V1334" s="218">
        <f t="shared" si="239"/>
        <v>42041</v>
      </c>
      <c r="W1334" s="218">
        <f t="shared" ref="W1334:W1336" si="240">SUM(X1334-3)</f>
        <v>42045</v>
      </c>
      <c r="X1334" s="218">
        <v>42048</v>
      </c>
      <c r="Y1334" s="234"/>
      <c r="Z1334" s="234"/>
      <c r="AA1334" s="220">
        <v>10145</v>
      </c>
      <c r="AB1334" s="900"/>
    </row>
    <row r="1335" spans="1:28" ht="25.5" x14ac:dyDescent="0.25">
      <c r="A1335" s="536" t="s">
        <v>507</v>
      </c>
      <c r="B1335" s="531" t="s">
        <v>1066</v>
      </c>
      <c r="C1335" s="537" t="s">
        <v>1067</v>
      </c>
      <c r="D1335" s="214"/>
      <c r="E1335" s="254" t="s">
        <v>1068</v>
      </c>
      <c r="F1335" s="234" t="s">
        <v>1069</v>
      </c>
      <c r="G1335" s="218" t="s">
        <v>44</v>
      </c>
      <c r="H1335" s="218" t="s">
        <v>44</v>
      </c>
      <c r="I1335" s="218" t="s">
        <v>44</v>
      </c>
      <c r="J1335" s="218" t="s">
        <v>44</v>
      </c>
      <c r="K1335" s="218">
        <f t="shared" si="234"/>
        <v>42074</v>
      </c>
      <c r="L1335" s="218">
        <f t="shared" si="235"/>
        <v>42082</v>
      </c>
      <c r="M1335" s="218">
        <f t="shared" si="235"/>
        <v>42082</v>
      </c>
      <c r="N1335" s="218">
        <f t="shared" si="236"/>
        <v>42082</v>
      </c>
      <c r="O1335" s="218">
        <f t="shared" si="237"/>
        <v>42083</v>
      </c>
      <c r="P1335" s="218">
        <f t="shared" si="238"/>
        <v>42086</v>
      </c>
      <c r="Q1335" s="218" t="s">
        <v>44</v>
      </c>
      <c r="R1335" s="218" t="s">
        <v>44</v>
      </c>
      <c r="S1335" s="218" t="s">
        <v>44</v>
      </c>
      <c r="T1335" s="218" t="s">
        <v>44</v>
      </c>
      <c r="U1335" s="218">
        <f t="shared" si="239"/>
        <v>42086</v>
      </c>
      <c r="V1335" s="218">
        <f t="shared" si="239"/>
        <v>42090</v>
      </c>
      <c r="W1335" s="218">
        <f t="shared" si="240"/>
        <v>42094</v>
      </c>
      <c r="X1335" s="218">
        <v>42097</v>
      </c>
      <c r="Y1335" s="254"/>
      <c r="Z1335" s="254"/>
      <c r="AA1335" s="220">
        <v>1500</v>
      </c>
      <c r="AB1335" s="901"/>
    </row>
    <row r="1336" spans="1:28" ht="25.5" x14ac:dyDescent="0.25">
      <c r="A1336" s="533"/>
      <c r="B1336" s="248" t="s">
        <v>1070</v>
      </c>
      <c r="C1336" s="440" t="s">
        <v>307</v>
      </c>
      <c r="D1336" s="440"/>
      <c r="E1336" s="254" t="s">
        <v>1071</v>
      </c>
      <c r="F1336" s="234" t="s">
        <v>1072</v>
      </c>
      <c r="G1336" s="218" t="s">
        <v>44</v>
      </c>
      <c r="H1336" s="218" t="s">
        <v>44</v>
      </c>
      <c r="I1336" s="218" t="s">
        <v>44</v>
      </c>
      <c r="J1336" s="218" t="s">
        <v>44</v>
      </c>
      <c r="K1336" s="218">
        <f t="shared" si="234"/>
        <v>42067</v>
      </c>
      <c r="L1336" s="218">
        <f t="shared" si="235"/>
        <v>42075</v>
      </c>
      <c r="M1336" s="218">
        <f t="shared" si="235"/>
        <v>42075</v>
      </c>
      <c r="N1336" s="218">
        <f t="shared" si="236"/>
        <v>42075</v>
      </c>
      <c r="O1336" s="218">
        <f t="shared" si="237"/>
        <v>42076</v>
      </c>
      <c r="P1336" s="218">
        <f t="shared" si="238"/>
        <v>42079</v>
      </c>
      <c r="Q1336" s="218" t="s">
        <v>44</v>
      </c>
      <c r="R1336" s="218" t="s">
        <v>44</v>
      </c>
      <c r="S1336" s="218" t="s">
        <v>44</v>
      </c>
      <c r="T1336" s="218" t="s">
        <v>44</v>
      </c>
      <c r="U1336" s="218">
        <f t="shared" si="239"/>
        <v>42079</v>
      </c>
      <c r="V1336" s="218">
        <f t="shared" si="239"/>
        <v>42083</v>
      </c>
      <c r="W1336" s="218">
        <f t="shared" si="240"/>
        <v>42087</v>
      </c>
      <c r="X1336" s="218">
        <v>42090</v>
      </c>
      <c r="Y1336" s="254"/>
      <c r="Z1336" s="254"/>
      <c r="AA1336" s="220">
        <v>5000</v>
      </c>
      <c r="AB1336" s="900"/>
    </row>
    <row r="1337" spans="1:28" x14ac:dyDescent="0.25">
      <c r="A1337" s="462"/>
      <c r="B1337" s="206" t="s">
        <v>1073</v>
      </c>
      <c r="C1337" s="466" t="s">
        <v>507</v>
      </c>
      <c r="D1337" s="466"/>
      <c r="E1337" s="529"/>
      <c r="F1337" s="250"/>
      <c r="G1337" s="16"/>
      <c r="H1337" s="16"/>
      <c r="I1337" s="16"/>
      <c r="J1337" s="16"/>
      <c r="K1337" s="16"/>
      <c r="L1337" s="16"/>
      <c r="M1337" s="16"/>
      <c r="N1337" s="16"/>
      <c r="O1337" s="16"/>
      <c r="P1337" s="135"/>
      <c r="Q1337" s="135"/>
      <c r="R1337" s="135"/>
      <c r="S1337" s="135"/>
      <c r="T1337" s="135"/>
      <c r="U1337" s="135"/>
      <c r="V1337" s="135"/>
      <c r="W1337" s="135"/>
      <c r="X1337" s="16"/>
      <c r="Y1337" s="464"/>
      <c r="Z1337" s="464"/>
      <c r="AA1337" s="231"/>
      <c r="AB1337" s="900"/>
    </row>
    <row r="1338" spans="1:28" ht="25.5" x14ac:dyDescent="0.25">
      <c r="A1338" s="532" t="s">
        <v>507</v>
      </c>
      <c r="B1338" s="234" t="s">
        <v>1074</v>
      </c>
      <c r="C1338" s="440" t="str">
        <f t="shared" ref="C1338:C1365" si="241">IF(AB1338&gt;=470000,"LPN",IF(AND(AB1338&gt;190000,AB1338&lt;470000),"LP",IF(AND(AB1338&gt;=56000,AB1338&lt;=190000),"3C","2C ")))</f>
        <v xml:space="preserve">2C </v>
      </c>
      <c r="D1338" s="440"/>
      <c r="E1338" s="214" t="s">
        <v>1075</v>
      </c>
      <c r="F1338" s="256" t="s">
        <v>1076</v>
      </c>
      <c r="G1338" s="218" t="s">
        <v>44</v>
      </c>
      <c r="H1338" s="218" t="s">
        <v>44</v>
      </c>
      <c r="I1338" s="218" t="s">
        <v>44</v>
      </c>
      <c r="J1338" s="218" t="s">
        <v>44</v>
      </c>
      <c r="K1338" s="218">
        <f>SUM(L1338-8)</f>
        <v>42053</v>
      </c>
      <c r="L1338" s="218">
        <f>SUM(M1338*1)</f>
        <v>42061</v>
      </c>
      <c r="M1338" s="218">
        <f>SUM(N1338*1)</f>
        <v>42061</v>
      </c>
      <c r="N1338" s="218">
        <f>SUM(O1338-1)</f>
        <v>42061</v>
      </c>
      <c r="O1338" s="218">
        <f>SUM(U1338-3)</f>
        <v>42062</v>
      </c>
      <c r="P1338" s="218">
        <f>SUM(U1338*1)</f>
        <v>42065</v>
      </c>
      <c r="Q1338" s="218" t="s">
        <v>44</v>
      </c>
      <c r="R1338" s="218" t="s">
        <v>44</v>
      </c>
      <c r="S1338" s="218" t="s">
        <v>44</v>
      </c>
      <c r="T1338" s="218" t="s">
        <v>44</v>
      </c>
      <c r="U1338" s="218">
        <f t="shared" ref="U1338:V1338" si="242">SUM(V1338-4)</f>
        <v>42065</v>
      </c>
      <c r="V1338" s="218">
        <f t="shared" si="242"/>
        <v>42069</v>
      </c>
      <c r="W1338" s="218">
        <f>SUM(X1338-3)</f>
        <v>42073</v>
      </c>
      <c r="X1338" s="218">
        <v>42076</v>
      </c>
      <c r="Y1338" s="234"/>
      <c r="Z1338" s="234"/>
      <c r="AA1338" s="220">
        <v>500</v>
      </c>
      <c r="AB1338" s="879"/>
    </row>
    <row r="1339" spans="1:28" x14ac:dyDescent="0.25">
      <c r="A1339" s="462"/>
      <c r="B1339" s="206" t="s">
        <v>1077</v>
      </c>
      <c r="C1339" s="466"/>
      <c r="D1339" s="466"/>
      <c r="E1339" s="529"/>
      <c r="F1339" s="250"/>
      <c r="G1339" s="16"/>
      <c r="H1339" s="16"/>
      <c r="I1339" s="16"/>
      <c r="J1339" s="16"/>
      <c r="K1339" s="16"/>
      <c r="L1339" s="16"/>
      <c r="M1339" s="16"/>
      <c r="N1339" s="16"/>
      <c r="O1339" s="16"/>
      <c r="P1339" s="135"/>
      <c r="Q1339" s="135"/>
      <c r="R1339" s="135"/>
      <c r="S1339" s="135"/>
      <c r="T1339" s="135"/>
      <c r="U1339" s="135"/>
      <c r="V1339" s="135"/>
      <c r="W1339" s="135"/>
      <c r="X1339" s="16"/>
      <c r="Y1339" s="464"/>
      <c r="Z1339" s="464"/>
      <c r="AA1339" s="231"/>
      <c r="AB1339" s="900"/>
    </row>
    <row r="1340" spans="1:28" ht="25.5" x14ac:dyDescent="0.25">
      <c r="A1340" s="532" t="s">
        <v>507</v>
      </c>
      <c r="B1340" s="234" t="s">
        <v>1074</v>
      </c>
      <c r="C1340" s="440" t="str">
        <f t="shared" ref="C1340" si="243">IF(AB1340&gt;=470000,"LPN",IF(AND(AB1340&gt;190000,AB1340&lt;470000),"LP",IF(AND(AB1340&gt;=56000,AB1340&lt;=190000),"3C","2C ")))</f>
        <v xml:space="preserve">2C </v>
      </c>
      <c r="D1340" s="440"/>
      <c r="E1340" s="214" t="s">
        <v>1075</v>
      </c>
      <c r="F1340" s="256" t="s">
        <v>1078</v>
      </c>
      <c r="G1340" s="218" t="s">
        <v>44</v>
      </c>
      <c r="H1340" s="218" t="s">
        <v>44</v>
      </c>
      <c r="I1340" s="218" t="s">
        <v>44</v>
      </c>
      <c r="J1340" s="218" t="s">
        <v>44</v>
      </c>
      <c r="K1340" s="218">
        <f>SUM(L1340-8)</f>
        <v>42130</v>
      </c>
      <c r="L1340" s="218">
        <f>SUM(M1340*1)</f>
        <v>42138</v>
      </c>
      <c r="M1340" s="218">
        <f>SUM(N1340*1)</f>
        <v>42138</v>
      </c>
      <c r="N1340" s="218">
        <f>SUM(O1340-1)</f>
        <v>42138</v>
      </c>
      <c r="O1340" s="218">
        <f>SUM(U1340-3)</f>
        <v>42139</v>
      </c>
      <c r="P1340" s="218">
        <f>SUM(U1340*1)</f>
        <v>42142</v>
      </c>
      <c r="Q1340" s="218" t="s">
        <v>44</v>
      </c>
      <c r="R1340" s="218" t="s">
        <v>44</v>
      </c>
      <c r="S1340" s="218" t="s">
        <v>44</v>
      </c>
      <c r="T1340" s="218" t="s">
        <v>44</v>
      </c>
      <c r="U1340" s="218">
        <f t="shared" ref="U1340:V1340" si="244">SUM(V1340-4)</f>
        <v>42142</v>
      </c>
      <c r="V1340" s="218">
        <f t="shared" si="244"/>
        <v>42146</v>
      </c>
      <c r="W1340" s="218">
        <f>SUM(X1340-3)</f>
        <v>42150</v>
      </c>
      <c r="X1340" s="218">
        <v>42153</v>
      </c>
      <c r="Y1340" s="234"/>
      <c r="Z1340" s="234"/>
      <c r="AA1340" s="220">
        <v>500</v>
      </c>
      <c r="AB1340" s="900"/>
    </row>
    <row r="1341" spans="1:28" x14ac:dyDescent="0.25">
      <c r="A1341" s="462"/>
      <c r="B1341" s="206" t="s">
        <v>1077</v>
      </c>
      <c r="C1341" s="466"/>
      <c r="D1341" s="466"/>
      <c r="E1341" s="529"/>
      <c r="F1341" s="250"/>
      <c r="G1341" s="16"/>
      <c r="H1341" s="16"/>
      <c r="I1341" s="16"/>
      <c r="J1341" s="16"/>
      <c r="K1341" s="16"/>
      <c r="L1341" s="16"/>
      <c r="M1341" s="16"/>
      <c r="N1341" s="16"/>
      <c r="O1341" s="16"/>
      <c r="P1341" s="135"/>
      <c r="Q1341" s="135"/>
      <c r="R1341" s="135"/>
      <c r="S1341" s="135"/>
      <c r="T1341" s="135"/>
      <c r="U1341" s="135"/>
      <c r="V1341" s="135"/>
      <c r="W1341" s="135"/>
      <c r="X1341" s="16"/>
      <c r="Y1341" s="464"/>
      <c r="Z1341" s="464"/>
      <c r="AA1341" s="231"/>
      <c r="AB1341" s="900"/>
    </row>
    <row r="1342" spans="1:28" ht="25.5" x14ac:dyDescent="0.25">
      <c r="A1342" s="532" t="s">
        <v>507</v>
      </c>
      <c r="B1342" s="234" t="s">
        <v>566</v>
      </c>
      <c r="C1342" s="440" t="str">
        <f t="shared" ref="C1342" si="245">IF(AB1342&gt;=470000,"LPN",IF(AND(AB1342&gt;190000,AB1342&lt;470000),"LP",IF(AND(AB1342&gt;=56000,AB1342&lt;=190000),"3C","2C ")))</f>
        <v xml:space="preserve">2C </v>
      </c>
      <c r="D1342" s="440"/>
      <c r="E1342" s="214" t="s">
        <v>1079</v>
      </c>
      <c r="F1342" s="256" t="s">
        <v>1080</v>
      </c>
      <c r="G1342" s="218" t="s">
        <v>44</v>
      </c>
      <c r="H1342" s="218" t="s">
        <v>44</v>
      </c>
      <c r="I1342" s="218" t="s">
        <v>44</v>
      </c>
      <c r="J1342" s="218" t="s">
        <v>44</v>
      </c>
      <c r="K1342" s="218">
        <f>SUM(L1342-8)</f>
        <v>42228</v>
      </c>
      <c r="L1342" s="218">
        <f>SUM(M1342*1)</f>
        <v>42236</v>
      </c>
      <c r="M1342" s="218">
        <f>SUM(N1342*1)</f>
        <v>42236</v>
      </c>
      <c r="N1342" s="218">
        <f>SUM(O1342-1)</f>
        <v>42236</v>
      </c>
      <c r="O1342" s="218">
        <f>SUM(U1342-3)</f>
        <v>42237</v>
      </c>
      <c r="P1342" s="218">
        <f>SUM(U1342*1)</f>
        <v>42240</v>
      </c>
      <c r="Q1342" s="218" t="s">
        <v>44</v>
      </c>
      <c r="R1342" s="218" t="s">
        <v>44</v>
      </c>
      <c r="S1342" s="218" t="s">
        <v>44</v>
      </c>
      <c r="T1342" s="218" t="s">
        <v>44</v>
      </c>
      <c r="U1342" s="218">
        <f t="shared" ref="U1342:V1342" si="246">SUM(V1342-4)</f>
        <v>42240</v>
      </c>
      <c r="V1342" s="218">
        <f t="shared" si="246"/>
        <v>42244</v>
      </c>
      <c r="W1342" s="218">
        <f>SUM(X1342-3)</f>
        <v>42248</v>
      </c>
      <c r="X1342" s="218">
        <v>42251</v>
      </c>
      <c r="Y1342" s="234"/>
      <c r="Z1342" s="234"/>
      <c r="AA1342" s="220">
        <v>5000</v>
      </c>
      <c r="AB1342" s="900"/>
    </row>
    <row r="1343" spans="1:28" x14ac:dyDescent="0.25">
      <c r="A1343" s="462"/>
      <c r="B1343" s="206" t="s">
        <v>1081</v>
      </c>
      <c r="C1343" s="466"/>
      <c r="D1343" s="466"/>
      <c r="E1343" s="529"/>
      <c r="F1343" s="250"/>
      <c r="G1343" s="16"/>
      <c r="H1343" s="16"/>
      <c r="I1343" s="16"/>
      <c r="J1343" s="16"/>
      <c r="K1343" s="16"/>
      <c r="L1343" s="16"/>
      <c r="M1343" s="16"/>
      <c r="N1343" s="16"/>
      <c r="O1343" s="16"/>
      <c r="P1343" s="135"/>
      <c r="Q1343" s="135"/>
      <c r="R1343" s="135"/>
      <c r="S1343" s="135"/>
      <c r="T1343" s="135"/>
      <c r="U1343" s="135"/>
      <c r="V1343" s="135"/>
      <c r="W1343" s="135"/>
      <c r="X1343" s="16"/>
      <c r="Y1343" s="464"/>
      <c r="Z1343" s="464"/>
      <c r="AA1343" s="231"/>
      <c r="AB1343" s="900"/>
    </row>
    <row r="1344" spans="1:28" ht="25.5" x14ac:dyDescent="0.25">
      <c r="A1344" s="532" t="s">
        <v>507</v>
      </c>
      <c r="B1344" s="234" t="s">
        <v>1082</v>
      </c>
      <c r="C1344" s="440" t="str">
        <f t="shared" ref="C1344:C1347" si="247">IF(AB1344&gt;=470000,"LPN",IF(AND(AB1344&gt;190000,AB1344&lt;470000),"LP",IF(AND(AB1344&gt;=56000,AB1344&lt;=190000),"3C","2C ")))</f>
        <v xml:space="preserve">2C </v>
      </c>
      <c r="D1344" s="440"/>
      <c r="E1344" s="214" t="s">
        <v>1083</v>
      </c>
      <c r="F1344" s="256" t="s">
        <v>1084</v>
      </c>
      <c r="G1344" s="218" t="s">
        <v>44</v>
      </c>
      <c r="H1344" s="218" t="s">
        <v>44</v>
      </c>
      <c r="I1344" s="218" t="s">
        <v>44</v>
      </c>
      <c r="J1344" s="218" t="s">
        <v>44</v>
      </c>
      <c r="K1344" s="218">
        <f>SUM(L1344-8)</f>
        <v>42186</v>
      </c>
      <c r="L1344" s="218">
        <f>SUM(M1344*1)</f>
        <v>42194</v>
      </c>
      <c r="M1344" s="218">
        <f>SUM(N1344*1)</f>
        <v>42194</v>
      </c>
      <c r="N1344" s="218">
        <f>SUM(O1344-1)</f>
        <v>42194</v>
      </c>
      <c r="O1344" s="218">
        <f>SUM(U1344-3)</f>
        <v>42195</v>
      </c>
      <c r="P1344" s="218">
        <f>SUM(U1344*1)</f>
        <v>42198</v>
      </c>
      <c r="Q1344" s="218" t="s">
        <v>44</v>
      </c>
      <c r="R1344" s="218" t="s">
        <v>44</v>
      </c>
      <c r="S1344" s="218" t="s">
        <v>44</v>
      </c>
      <c r="T1344" s="218" t="s">
        <v>44</v>
      </c>
      <c r="U1344" s="218">
        <f t="shared" ref="U1344:V1347" si="248">SUM(V1344-4)</f>
        <v>42198</v>
      </c>
      <c r="V1344" s="218">
        <f t="shared" si="248"/>
        <v>42202</v>
      </c>
      <c r="W1344" s="218">
        <f>SUM(X1344-3)</f>
        <v>42206</v>
      </c>
      <c r="X1344" s="218">
        <v>42209</v>
      </c>
      <c r="Y1344" s="234"/>
      <c r="Z1344" s="234"/>
      <c r="AA1344" s="220">
        <v>10000</v>
      </c>
      <c r="AB1344" s="900"/>
    </row>
    <row r="1345" spans="1:28" ht="25.5" x14ac:dyDescent="0.25">
      <c r="A1345" s="532" t="s">
        <v>507</v>
      </c>
      <c r="B1345" s="234" t="s">
        <v>916</v>
      </c>
      <c r="C1345" s="440" t="str">
        <f t="shared" si="247"/>
        <v xml:space="preserve">2C </v>
      </c>
      <c r="D1345" s="440"/>
      <c r="E1345" s="214" t="s">
        <v>1085</v>
      </c>
      <c r="F1345" s="256" t="s">
        <v>1086</v>
      </c>
      <c r="G1345" s="218" t="s">
        <v>44</v>
      </c>
      <c r="H1345" s="218" t="s">
        <v>44</v>
      </c>
      <c r="I1345" s="218" t="s">
        <v>44</v>
      </c>
      <c r="J1345" s="218" t="s">
        <v>44</v>
      </c>
      <c r="K1345" s="218">
        <f>SUM(L1345-8)</f>
        <v>42060</v>
      </c>
      <c r="L1345" s="218">
        <f>SUM(M1345*1)</f>
        <v>42068</v>
      </c>
      <c r="M1345" s="218">
        <f>SUM(N1345*1)</f>
        <v>42068</v>
      </c>
      <c r="N1345" s="218">
        <f>SUM(O1345-1)</f>
        <v>42068</v>
      </c>
      <c r="O1345" s="218">
        <f>SUM(U1345-3)</f>
        <v>42069</v>
      </c>
      <c r="P1345" s="218">
        <f>SUM(U1345*1)</f>
        <v>42072</v>
      </c>
      <c r="Q1345" s="218" t="s">
        <v>44</v>
      </c>
      <c r="R1345" s="218" t="s">
        <v>44</v>
      </c>
      <c r="S1345" s="218" t="s">
        <v>44</v>
      </c>
      <c r="T1345" s="218" t="s">
        <v>44</v>
      </c>
      <c r="U1345" s="218">
        <f t="shared" si="248"/>
        <v>42072</v>
      </c>
      <c r="V1345" s="218">
        <f t="shared" si="248"/>
        <v>42076</v>
      </c>
      <c r="W1345" s="218">
        <f>SUM(X1345-3)</f>
        <v>42080</v>
      </c>
      <c r="X1345" s="218">
        <v>42083</v>
      </c>
      <c r="Y1345" s="234"/>
      <c r="Z1345" s="234"/>
      <c r="AA1345" s="220">
        <v>5440</v>
      </c>
      <c r="AB1345" s="900"/>
    </row>
    <row r="1346" spans="1:28" x14ac:dyDescent="0.25">
      <c r="A1346" s="538"/>
      <c r="B1346" s="464" t="s">
        <v>1087</v>
      </c>
      <c r="C1346" s="223"/>
      <c r="D1346" s="223"/>
      <c r="E1346" s="463"/>
      <c r="F1346" s="209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203"/>
      <c r="Z1346" s="203"/>
      <c r="AA1346" s="235"/>
      <c r="AB1346" s="900"/>
    </row>
    <row r="1347" spans="1:28" ht="25.5" x14ac:dyDescent="0.25">
      <c r="A1347" s="532" t="s">
        <v>507</v>
      </c>
      <c r="B1347" s="234" t="s">
        <v>916</v>
      </c>
      <c r="C1347" s="440" t="str">
        <f t="shared" si="247"/>
        <v xml:space="preserve">2C </v>
      </c>
      <c r="D1347" s="440"/>
      <c r="E1347" s="214" t="s">
        <v>1085</v>
      </c>
      <c r="F1347" s="256" t="s">
        <v>1088</v>
      </c>
      <c r="G1347" s="218" t="s">
        <v>44</v>
      </c>
      <c r="H1347" s="218" t="s">
        <v>44</v>
      </c>
      <c r="I1347" s="218" t="s">
        <v>44</v>
      </c>
      <c r="J1347" s="218" t="s">
        <v>44</v>
      </c>
      <c r="K1347" s="218">
        <f>SUM(L1347-8)</f>
        <v>42186</v>
      </c>
      <c r="L1347" s="218">
        <f>SUM(M1347*1)</f>
        <v>42194</v>
      </c>
      <c r="M1347" s="218">
        <f>SUM(N1347*1)</f>
        <v>42194</v>
      </c>
      <c r="N1347" s="218">
        <f>SUM(O1347-1)</f>
        <v>42194</v>
      </c>
      <c r="O1347" s="218">
        <f>SUM(U1347-3)</f>
        <v>42195</v>
      </c>
      <c r="P1347" s="218">
        <f>SUM(U1347*1)</f>
        <v>42198</v>
      </c>
      <c r="Q1347" s="218" t="s">
        <v>44</v>
      </c>
      <c r="R1347" s="218" t="s">
        <v>44</v>
      </c>
      <c r="S1347" s="218" t="s">
        <v>44</v>
      </c>
      <c r="T1347" s="218" t="s">
        <v>44</v>
      </c>
      <c r="U1347" s="218">
        <f t="shared" si="248"/>
        <v>42198</v>
      </c>
      <c r="V1347" s="218">
        <f t="shared" si="248"/>
        <v>42202</v>
      </c>
      <c r="W1347" s="218">
        <f>SUM(X1347-3)</f>
        <v>42206</v>
      </c>
      <c r="X1347" s="218">
        <v>42209</v>
      </c>
      <c r="Y1347" s="234"/>
      <c r="Z1347" s="234"/>
      <c r="AA1347" s="220">
        <v>5440</v>
      </c>
      <c r="AB1347" s="900"/>
    </row>
    <row r="1348" spans="1:28" x14ac:dyDescent="0.25">
      <c r="A1348" s="462"/>
      <c r="B1348" s="206" t="s">
        <v>1089</v>
      </c>
      <c r="C1348" s="466"/>
      <c r="D1348" s="466"/>
      <c r="E1348" s="529"/>
      <c r="F1348" s="250"/>
      <c r="G1348" s="16"/>
      <c r="H1348" s="16"/>
      <c r="I1348" s="16"/>
      <c r="J1348" s="16"/>
      <c r="K1348" s="16"/>
      <c r="L1348" s="16"/>
      <c r="M1348" s="16"/>
      <c r="N1348" s="16"/>
      <c r="O1348" s="16"/>
      <c r="P1348" s="135"/>
      <c r="Q1348" s="135"/>
      <c r="R1348" s="135"/>
      <c r="S1348" s="135"/>
      <c r="T1348" s="135"/>
      <c r="U1348" s="135"/>
      <c r="V1348" s="135"/>
      <c r="W1348" s="135"/>
      <c r="X1348" s="16"/>
      <c r="Y1348" s="464"/>
      <c r="Z1348" s="464"/>
      <c r="AA1348" s="231"/>
      <c r="AB1348" s="900"/>
    </row>
    <row r="1349" spans="1:28" ht="25.5" x14ac:dyDescent="0.25">
      <c r="A1349" s="532" t="s">
        <v>507</v>
      </c>
      <c r="B1349" s="234" t="s">
        <v>917</v>
      </c>
      <c r="C1349" s="440" t="str">
        <f t="shared" ref="C1349:C1353" si="249">IF(AB1349&gt;=470000,"LPN",IF(AND(AB1349&gt;190000,AB1349&lt;470000),"LP",IF(AND(AB1349&gt;=56000,AB1349&lt;=190000),"3C","2C ")))</f>
        <v xml:space="preserve">2C </v>
      </c>
      <c r="D1349" s="440"/>
      <c r="E1349" s="214" t="s">
        <v>1090</v>
      </c>
      <c r="F1349" s="256" t="s">
        <v>1091</v>
      </c>
      <c r="G1349" s="218" t="s">
        <v>44</v>
      </c>
      <c r="H1349" s="218" t="s">
        <v>44</v>
      </c>
      <c r="I1349" s="218" t="s">
        <v>44</v>
      </c>
      <c r="J1349" s="218" t="s">
        <v>44</v>
      </c>
      <c r="K1349" s="218">
        <f>SUM(L1349-8)</f>
        <v>42046</v>
      </c>
      <c r="L1349" s="218">
        <f t="shared" ref="L1349:M1353" si="250">SUM(M1349*1)</f>
        <v>42054</v>
      </c>
      <c r="M1349" s="218">
        <f t="shared" si="250"/>
        <v>42054</v>
      </c>
      <c r="N1349" s="218">
        <f>SUM(O1349-1)</f>
        <v>42054</v>
      </c>
      <c r="O1349" s="218">
        <f>SUM(U1349-3)</f>
        <v>42055</v>
      </c>
      <c r="P1349" s="218">
        <f>SUM(U1349*1)</f>
        <v>42058</v>
      </c>
      <c r="Q1349" s="218" t="s">
        <v>44</v>
      </c>
      <c r="R1349" s="218" t="s">
        <v>44</v>
      </c>
      <c r="S1349" s="218" t="s">
        <v>44</v>
      </c>
      <c r="T1349" s="218" t="s">
        <v>44</v>
      </c>
      <c r="U1349" s="218">
        <f t="shared" ref="U1349:V1353" si="251">SUM(V1349-4)</f>
        <v>42058</v>
      </c>
      <c r="V1349" s="218">
        <f t="shared" si="251"/>
        <v>42062</v>
      </c>
      <c r="W1349" s="218">
        <f>SUM(X1349-3)</f>
        <v>42066</v>
      </c>
      <c r="X1349" s="218">
        <v>42069</v>
      </c>
      <c r="Y1349" s="234"/>
      <c r="Z1349" s="234"/>
      <c r="AA1349" s="220">
        <v>8897.5</v>
      </c>
      <c r="AB1349" s="900"/>
    </row>
    <row r="1350" spans="1:28" ht="25.5" x14ac:dyDescent="0.25">
      <c r="A1350" s="532" t="s">
        <v>507</v>
      </c>
      <c r="B1350" s="234" t="s">
        <v>917</v>
      </c>
      <c r="C1350" s="440" t="str">
        <f t="shared" si="249"/>
        <v xml:space="preserve">2C </v>
      </c>
      <c r="D1350" s="440"/>
      <c r="E1350" s="214" t="s">
        <v>1090</v>
      </c>
      <c r="F1350" s="256" t="s">
        <v>1092</v>
      </c>
      <c r="G1350" s="218" t="s">
        <v>44</v>
      </c>
      <c r="H1350" s="218" t="s">
        <v>44</v>
      </c>
      <c r="I1350" s="218" t="s">
        <v>44</v>
      </c>
      <c r="J1350" s="218" t="s">
        <v>44</v>
      </c>
      <c r="K1350" s="218">
        <f>SUM(L1350-8)</f>
        <v>42165</v>
      </c>
      <c r="L1350" s="218">
        <f t="shared" si="250"/>
        <v>42173</v>
      </c>
      <c r="M1350" s="218">
        <f t="shared" si="250"/>
        <v>42173</v>
      </c>
      <c r="N1350" s="218">
        <f>SUM(O1350-1)</f>
        <v>42173</v>
      </c>
      <c r="O1350" s="218">
        <f>SUM(U1350-3)</f>
        <v>42174</v>
      </c>
      <c r="P1350" s="218">
        <f>SUM(U1350*1)</f>
        <v>42177</v>
      </c>
      <c r="Q1350" s="218" t="s">
        <v>44</v>
      </c>
      <c r="R1350" s="218" t="s">
        <v>44</v>
      </c>
      <c r="S1350" s="218" t="s">
        <v>44</v>
      </c>
      <c r="T1350" s="218" t="s">
        <v>44</v>
      </c>
      <c r="U1350" s="218">
        <f t="shared" si="251"/>
        <v>42177</v>
      </c>
      <c r="V1350" s="218">
        <f t="shared" si="251"/>
        <v>42181</v>
      </c>
      <c r="W1350" s="218">
        <f>SUM(X1350-3)</f>
        <v>42185</v>
      </c>
      <c r="X1350" s="218">
        <v>42188</v>
      </c>
      <c r="Y1350" s="234"/>
      <c r="Z1350" s="234"/>
      <c r="AA1350" s="220">
        <v>8897.5</v>
      </c>
      <c r="AB1350" s="900"/>
    </row>
    <row r="1351" spans="1:28" ht="25.5" x14ac:dyDescent="0.25">
      <c r="A1351" s="532" t="s">
        <v>507</v>
      </c>
      <c r="B1351" s="234" t="s">
        <v>591</v>
      </c>
      <c r="C1351" s="440" t="str">
        <f t="shared" si="249"/>
        <v xml:space="preserve">2C </v>
      </c>
      <c r="D1351" s="440"/>
      <c r="E1351" s="214" t="s">
        <v>1093</v>
      </c>
      <c r="F1351" s="256" t="s">
        <v>1094</v>
      </c>
      <c r="G1351" s="218" t="s">
        <v>44</v>
      </c>
      <c r="H1351" s="218" t="s">
        <v>44</v>
      </c>
      <c r="I1351" s="218" t="s">
        <v>44</v>
      </c>
      <c r="J1351" s="218" t="s">
        <v>44</v>
      </c>
      <c r="K1351" s="218">
        <f>SUM(L1351-8)</f>
        <v>42221</v>
      </c>
      <c r="L1351" s="218">
        <f t="shared" si="250"/>
        <v>42229</v>
      </c>
      <c r="M1351" s="218">
        <f t="shared" si="250"/>
        <v>42229</v>
      </c>
      <c r="N1351" s="218">
        <f>SUM(O1351-1)</f>
        <v>42229</v>
      </c>
      <c r="O1351" s="218">
        <f>SUM(U1351-3)</f>
        <v>42230</v>
      </c>
      <c r="P1351" s="218">
        <f>SUM(U1351*1)</f>
        <v>42233</v>
      </c>
      <c r="Q1351" s="218" t="s">
        <v>44</v>
      </c>
      <c r="R1351" s="218" t="s">
        <v>44</v>
      </c>
      <c r="S1351" s="218" t="s">
        <v>44</v>
      </c>
      <c r="T1351" s="218" t="s">
        <v>44</v>
      </c>
      <c r="U1351" s="218">
        <f t="shared" si="251"/>
        <v>42233</v>
      </c>
      <c r="V1351" s="218">
        <f t="shared" si="251"/>
        <v>42237</v>
      </c>
      <c r="W1351" s="218">
        <f>SUM(X1351-3)</f>
        <v>42241</v>
      </c>
      <c r="X1351" s="218">
        <v>42244</v>
      </c>
      <c r="Y1351" s="234"/>
      <c r="Z1351" s="234"/>
      <c r="AA1351" s="220">
        <v>4500</v>
      </c>
      <c r="AB1351" s="900"/>
    </row>
    <row r="1352" spans="1:28" ht="25.5" x14ac:dyDescent="0.25">
      <c r="A1352" s="532" t="s">
        <v>507</v>
      </c>
      <c r="B1352" s="234" t="s">
        <v>595</v>
      </c>
      <c r="C1352" s="440" t="str">
        <f t="shared" si="249"/>
        <v xml:space="preserve">2C </v>
      </c>
      <c r="D1352" s="440"/>
      <c r="E1352" s="214" t="s">
        <v>1095</v>
      </c>
      <c r="F1352" s="256" t="s">
        <v>1096</v>
      </c>
      <c r="G1352" s="218" t="s">
        <v>44</v>
      </c>
      <c r="H1352" s="218" t="s">
        <v>44</v>
      </c>
      <c r="I1352" s="218" t="s">
        <v>44</v>
      </c>
      <c r="J1352" s="218" t="s">
        <v>44</v>
      </c>
      <c r="K1352" s="218">
        <f>SUM(L1352-8)</f>
        <v>42221</v>
      </c>
      <c r="L1352" s="218">
        <f t="shared" si="250"/>
        <v>42229</v>
      </c>
      <c r="M1352" s="218">
        <f t="shared" si="250"/>
        <v>42229</v>
      </c>
      <c r="N1352" s="218">
        <f>SUM(O1352-1)</f>
        <v>42229</v>
      </c>
      <c r="O1352" s="218">
        <f>SUM(U1352-3)</f>
        <v>42230</v>
      </c>
      <c r="P1352" s="218">
        <f>SUM(U1352*1)</f>
        <v>42233</v>
      </c>
      <c r="Q1352" s="218" t="s">
        <v>44</v>
      </c>
      <c r="R1352" s="218" t="s">
        <v>44</v>
      </c>
      <c r="S1352" s="218" t="s">
        <v>44</v>
      </c>
      <c r="T1352" s="218" t="s">
        <v>44</v>
      </c>
      <c r="U1352" s="218">
        <f t="shared" si="251"/>
        <v>42233</v>
      </c>
      <c r="V1352" s="218">
        <f t="shared" si="251"/>
        <v>42237</v>
      </c>
      <c r="W1352" s="218">
        <f>SUM(X1352-3)</f>
        <v>42241</v>
      </c>
      <c r="X1352" s="218">
        <v>42244</v>
      </c>
      <c r="Y1352" s="234"/>
      <c r="Z1352" s="234"/>
      <c r="AA1352" s="220">
        <v>3300</v>
      </c>
      <c r="AB1352" s="900"/>
    </row>
    <row r="1353" spans="1:28" ht="25.5" x14ac:dyDescent="0.25">
      <c r="A1353" s="532" t="s">
        <v>507</v>
      </c>
      <c r="B1353" s="234" t="s">
        <v>1097</v>
      </c>
      <c r="C1353" s="440" t="str">
        <f t="shared" si="249"/>
        <v xml:space="preserve">2C </v>
      </c>
      <c r="D1353" s="440"/>
      <c r="E1353" s="214" t="s">
        <v>1098</v>
      </c>
      <c r="F1353" s="256" t="s">
        <v>1099</v>
      </c>
      <c r="G1353" s="218" t="s">
        <v>44</v>
      </c>
      <c r="H1353" s="218" t="s">
        <v>44</v>
      </c>
      <c r="I1353" s="218" t="s">
        <v>44</v>
      </c>
      <c r="J1353" s="218" t="s">
        <v>44</v>
      </c>
      <c r="K1353" s="218">
        <f>SUM(L1353-8)</f>
        <v>42130</v>
      </c>
      <c r="L1353" s="218">
        <f t="shared" si="250"/>
        <v>42138</v>
      </c>
      <c r="M1353" s="218">
        <f t="shared" si="250"/>
        <v>42138</v>
      </c>
      <c r="N1353" s="218">
        <f>SUM(O1353-1)</f>
        <v>42138</v>
      </c>
      <c r="O1353" s="218">
        <f>SUM(U1353-3)</f>
        <v>42139</v>
      </c>
      <c r="P1353" s="218">
        <f>SUM(U1353*1)</f>
        <v>42142</v>
      </c>
      <c r="Q1353" s="218" t="s">
        <v>44</v>
      </c>
      <c r="R1353" s="218" t="s">
        <v>44</v>
      </c>
      <c r="S1353" s="218" t="s">
        <v>44</v>
      </c>
      <c r="T1353" s="218" t="s">
        <v>44</v>
      </c>
      <c r="U1353" s="218">
        <f t="shared" si="251"/>
        <v>42142</v>
      </c>
      <c r="V1353" s="218">
        <f t="shared" si="251"/>
        <v>42146</v>
      </c>
      <c r="W1353" s="218">
        <f>SUM(X1353-3)</f>
        <v>42150</v>
      </c>
      <c r="X1353" s="218">
        <v>42153</v>
      </c>
      <c r="Y1353" s="234"/>
      <c r="Z1353" s="234"/>
      <c r="AA1353" s="220">
        <v>7500</v>
      </c>
      <c r="AB1353" s="900"/>
    </row>
    <row r="1354" spans="1:28" x14ac:dyDescent="0.25">
      <c r="A1354" s="538"/>
      <c r="B1354" s="464" t="s">
        <v>1100</v>
      </c>
      <c r="C1354" s="223"/>
      <c r="D1354" s="223"/>
      <c r="E1354" s="463"/>
      <c r="F1354" s="209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203"/>
      <c r="Z1354" s="203"/>
      <c r="AA1354" s="235"/>
      <c r="AB1354" s="900"/>
    </row>
    <row r="1355" spans="1:28" ht="25.5" x14ac:dyDescent="0.25">
      <c r="A1355" s="532" t="s">
        <v>507</v>
      </c>
      <c r="B1355" s="234" t="s">
        <v>1097</v>
      </c>
      <c r="C1355" s="440" t="str">
        <f t="shared" ref="C1355" si="252">IF(AB1355&gt;=470000,"LPN",IF(AND(AB1355&gt;190000,AB1355&lt;470000),"LP",IF(AND(AB1355&gt;=56000,AB1355&lt;=190000),"3C","2C ")))</f>
        <v xml:space="preserve">2C </v>
      </c>
      <c r="D1355" s="440"/>
      <c r="E1355" s="214" t="s">
        <v>1098</v>
      </c>
      <c r="F1355" s="256" t="s">
        <v>1101</v>
      </c>
      <c r="G1355" s="218" t="s">
        <v>44</v>
      </c>
      <c r="H1355" s="218" t="s">
        <v>44</v>
      </c>
      <c r="I1355" s="218" t="s">
        <v>44</v>
      </c>
      <c r="J1355" s="218" t="s">
        <v>44</v>
      </c>
      <c r="K1355" s="218">
        <f>SUM(L1355-8)</f>
        <v>42200</v>
      </c>
      <c r="L1355" s="218">
        <f>SUM(M1355*1)</f>
        <v>42208</v>
      </c>
      <c r="M1355" s="218">
        <f>SUM(N1355*1)</f>
        <v>42208</v>
      </c>
      <c r="N1355" s="218">
        <f>SUM(O1355-1)</f>
        <v>42208</v>
      </c>
      <c r="O1355" s="218">
        <f>SUM(U1355-3)</f>
        <v>42209</v>
      </c>
      <c r="P1355" s="218">
        <f>SUM(U1355*1)</f>
        <v>42212</v>
      </c>
      <c r="Q1355" s="218" t="s">
        <v>44</v>
      </c>
      <c r="R1355" s="218" t="s">
        <v>44</v>
      </c>
      <c r="S1355" s="218" t="s">
        <v>44</v>
      </c>
      <c r="T1355" s="218" t="s">
        <v>44</v>
      </c>
      <c r="U1355" s="218">
        <f t="shared" ref="U1355:V1355" si="253">SUM(V1355-4)</f>
        <v>42212</v>
      </c>
      <c r="V1355" s="218">
        <f t="shared" si="253"/>
        <v>42216</v>
      </c>
      <c r="W1355" s="218">
        <f>SUM(X1355-3)</f>
        <v>42220</v>
      </c>
      <c r="X1355" s="218">
        <v>42223</v>
      </c>
      <c r="Y1355" s="234"/>
      <c r="Z1355" s="234"/>
      <c r="AA1355" s="220">
        <v>7500</v>
      </c>
      <c r="AB1355" s="900"/>
    </row>
    <row r="1356" spans="1:28" x14ac:dyDescent="0.25">
      <c r="A1356" s="462"/>
      <c r="B1356" s="206" t="s">
        <v>1100</v>
      </c>
      <c r="C1356" s="466"/>
      <c r="D1356" s="466"/>
      <c r="E1356" s="529"/>
      <c r="F1356" s="250"/>
      <c r="G1356" s="16"/>
      <c r="H1356" s="16"/>
      <c r="I1356" s="16"/>
      <c r="J1356" s="16"/>
      <c r="K1356" s="16"/>
      <c r="L1356" s="16"/>
      <c r="M1356" s="16"/>
      <c r="N1356" s="16"/>
      <c r="O1356" s="16"/>
      <c r="P1356" s="135"/>
      <c r="Q1356" s="135"/>
      <c r="R1356" s="135"/>
      <c r="S1356" s="135"/>
      <c r="T1356" s="135"/>
      <c r="U1356" s="135"/>
      <c r="V1356" s="135"/>
      <c r="W1356" s="135"/>
      <c r="X1356" s="16"/>
      <c r="Y1356" s="464"/>
      <c r="Z1356" s="464"/>
      <c r="AA1356" s="231"/>
      <c r="AB1356" s="900"/>
    </row>
    <row r="1357" spans="1:28" ht="25.5" x14ac:dyDescent="0.25">
      <c r="A1357" s="535" t="s">
        <v>507</v>
      </c>
      <c r="B1357" s="248" t="s">
        <v>1102</v>
      </c>
      <c r="C1357" s="440" t="str">
        <f t="shared" ref="C1357" si="254">IF(AB1357&gt;=470000,"LPN",IF(AND(AB1357&gt;190000,AB1357&lt;470000),"LP",IF(AND(AB1357&gt;=56000,AB1357&lt;=190000),"3C","2C ")))</f>
        <v xml:space="preserve">2C </v>
      </c>
      <c r="D1357" s="440"/>
      <c r="E1357" s="214" t="s">
        <v>1103</v>
      </c>
      <c r="F1357" s="256" t="s">
        <v>1104</v>
      </c>
      <c r="G1357" s="218" t="s">
        <v>44</v>
      </c>
      <c r="H1357" s="218" t="s">
        <v>44</v>
      </c>
      <c r="I1357" s="218" t="s">
        <v>44</v>
      </c>
      <c r="J1357" s="218" t="s">
        <v>44</v>
      </c>
      <c r="K1357" s="218">
        <f>SUM(L1357-8)</f>
        <v>42067</v>
      </c>
      <c r="L1357" s="218">
        <f>SUM(M1357*1)</f>
        <v>42075</v>
      </c>
      <c r="M1357" s="218">
        <f>SUM(N1357*1)</f>
        <v>42075</v>
      </c>
      <c r="N1357" s="218">
        <f>SUM(O1357-1)</f>
        <v>42075</v>
      </c>
      <c r="O1357" s="218">
        <f>SUM(U1357-3)</f>
        <v>42076</v>
      </c>
      <c r="P1357" s="218">
        <f>SUM(U1357*1)</f>
        <v>42079</v>
      </c>
      <c r="Q1357" s="218" t="s">
        <v>44</v>
      </c>
      <c r="R1357" s="218" t="s">
        <v>44</v>
      </c>
      <c r="S1357" s="218" t="s">
        <v>44</v>
      </c>
      <c r="T1357" s="218" t="s">
        <v>44</v>
      </c>
      <c r="U1357" s="218">
        <f t="shared" ref="U1357:V1357" si="255">SUM(V1357-4)</f>
        <v>42079</v>
      </c>
      <c r="V1357" s="218">
        <f t="shared" si="255"/>
        <v>42083</v>
      </c>
      <c r="W1357" s="218">
        <f>SUM(X1357-3)</f>
        <v>42087</v>
      </c>
      <c r="X1357" s="218">
        <v>42090</v>
      </c>
      <c r="Y1357" s="234"/>
      <c r="Z1357" s="234"/>
      <c r="AA1357" s="220">
        <v>2154</v>
      </c>
      <c r="AB1357" s="900"/>
    </row>
    <row r="1358" spans="1:28" x14ac:dyDescent="0.25">
      <c r="A1358" s="462"/>
      <c r="B1358" s="206" t="s">
        <v>1105</v>
      </c>
      <c r="C1358" s="466"/>
      <c r="D1358" s="466"/>
      <c r="E1358" s="529"/>
      <c r="F1358" s="250"/>
      <c r="G1358" s="16"/>
      <c r="H1358" s="16"/>
      <c r="I1358" s="16"/>
      <c r="J1358" s="16"/>
      <c r="K1358" s="16"/>
      <c r="L1358" s="16"/>
      <c r="M1358" s="16"/>
      <c r="N1358" s="16"/>
      <c r="O1358" s="16"/>
      <c r="P1358" s="135"/>
      <c r="Q1358" s="135"/>
      <c r="R1358" s="135"/>
      <c r="S1358" s="135"/>
      <c r="T1358" s="135"/>
      <c r="U1358" s="135"/>
      <c r="V1358" s="135"/>
      <c r="W1358" s="135"/>
      <c r="X1358" s="16"/>
      <c r="Y1358" s="464"/>
      <c r="Z1358" s="464"/>
      <c r="AA1358" s="231"/>
      <c r="AB1358" s="900"/>
    </row>
    <row r="1359" spans="1:28" x14ac:dyDescent="0.25">
      <c r="A1359" s="462"/>
      <c r="B1359" s="206" t="s">
        <v>1106</v>
      </c>
      <c r="C1359" s="466"/>
      <c r="D1359" s="466"/>
      <c r="E1359" s="529"/>
      <c r="F1359" s="250"/>
      <c r="G1359" s="16"/>
      <c r="H1359" s="16"/>
      <c r="I1359" s="16"/>
      <c r="J1359" s="16"/>
      <c r="K1359" s="16"/>
      <c r="L1359" s="16"/>
      <c r="M1359" s="16"/>
      <c r="N1359" s="16"/>
      <c r="O1359" s="16"/>
      <c r="P1359" s="135"/>
      <c r="Q1359" s="135"/>
      <c r="R1359" s="135"/>
      <c r="S1359" s="135"/>
      <c r="T1359" s="135"/>
      <c r="U1359" s="135"/>
      <c r="V1359" s="135"/>
      <c r="W1359" s="135"/>
      <c r="X1359" s="16"/>
      <c r="Y1359" s="464"/>
      <c r="Z1359" s="464"/>
      <c r="AA1359" s="231"/>
      <c r="AB1359" s="900"/>
    </row>
    <row r="1360" spans="1:28" ht="25.5" x14ac:dyDescent="0.25">
      <c r="A1360" s="535" t="s">
        <v>507</v>
      </c>
      <c r="B1360" s="248" t="s">
        <v>1102</v>
      </c>
      <c r="C1360" s="440" t="str">
        <f t="shared" ref="C1360" si="256">IF(AB1360&gt;=470000,"LPN",IF(AND(AB1360&gt;190000,AB1360&lt;470000),"LP",IF(AND(AB1360&gt;=56000,AB1360&lt;=190000),"3C","2C ")))</f>
        <v xml:space="preserve">2C </v>
      </c>
      <c r="D1360" s="440"/>
      <c r="E1360" s="214" t="s">
        <v>1103</v>
      </c>
      <c r="F1360" s="256" t="s">
        <v>1107</v>
      </c>
      <c r="G1360" s="218" t="s">
        <v>44</v>
      </c>
      <c r="H1360" s="218" t="s">
        <v>44</v>
      </c>
      <c r="I1360" s="218" t="s">
        <v>44</v>
      </c>
      <c r="J1360" s="218" t="s">
        <v>44</v>
      </c>
      <c r="K1360" s="218">
        <f>SUM(L1360-8)</f>
        <v>41793</v>
      </c>
      <c r="L1360" s="218">
        <f>SUM(M1360*1)</f>
        <v>41801</v>
      </c>
      <c r="M1360" s="218">
        <f>SUM(N1360*1)</f>
        <v>41801</v>
      </c>
      <c r="N1360" s="218">
        <f>SUM(O1360-1)</f>
        <v>41801</v>
      </c>
      <c r="O1360" s="218">
        <f>SUM(U1360-3)</f>
        <v>41802</v>
      </c>
      <c r="P1360" s="218">
        <f>SUM(U1360*1)</f>
        <v>41805</v>
      </c>
      <c r="Q1360" s="218" t="s">
        <v>44</v>
      </c>
      <c r="R1360" s="218" t="s">
        <v>44</v>
      </c>
      <c r="S1360" s="218" t="s">
        <v>44</v>
      </c>
      <c r="T1360" s="218" t="s">
        <v>44</v>
      </c>
      <c r="U1360" s="218">
        <f t="shared" ref="U1360:V1360" si="257">SUM(V1360-4)</f>
        <v>41805</v>
      </c>
      <c r="V1360" s="218">
        <f t="shared" si="257"/>
        <v>41809</v>
      </c>
      <c r="W1360" s="218">
        <f>SUM(X1360-3)</f>
        <v>41813</v>
      </c>
      <c r="X1360" s="218">
        <v>41816</v>
      </c>
      <c r="Y1360" s="234"/>
      <c r="Z1360" s="234"/>
      <c r="AA1360" s="220">
        <v>594</v>
      </c>
      <c r="AB1360" s="900"/>
    </row>
    <row r="1361" spans="1:28" x14ac:dyDescent="0.25">
      <c r="A1361" s="462"/>
      <c r="B1361" s="206" t="s">
        <v>1105</v>
      </c>
      <c r="C1361" s="466"/>
      <c r="D1361" s="466"/>
      <c r="E1361" s="529"/>
      <c r="F1361" s="250"/>
      <c r="G1361" s="16"/>
      <c r="H1361" s="16"/>
      <c r="I1361" s="16"/>
      <c r="J1361" s="16"/>
      <c r="K1361" s="16"/>
      <c r="L1361" s="16"/>
      <c r="M1361" s="16"/>
      <c r="N1361" s="16"/>
      <c r="O1361" s="16"/>
      <c r="P1361" s="135"/>
      <c r="Q1361" s="135"/>
      <c r="R1361" s="135"/>
      <c r="S1361" s="135"/>
      <c r="T1361" s="135"/>
      <c r="U1361" s="135"/>
      <c r="V1361" s="135"/>
      <c r="W1361" s="135"/>
      <c r="X1361" s="16"/>
      <c r="Y1361" s="464"/>
      <c r="Z1361" s="464"/>
      <c r="AA1361" s="231"/>
      <c r="AB1361" s="900"/>
    </row>
    <row r="1362" spans="1:28" ht="25.5" x14ac:dyDescent="0.25">
      <c r="A1362" s="535" t="s">
        <v>507</v>
      </c>
      <c r="B1362" s="248" t="s">
        <v>1102</v>
      </c>
      <c r="C1362" s="440" t="str">
        <f t="shared" ref="C1362" si="258">IF(AB1362&gt;=470000,"LPN",IF(AND(AB1362&gt;190000,AB1362&lt;470000),"LP",IF(AND(AB1362&gt;=56000,AB1362&lt;=190000),"3C","2C ")))</f>
        <v xml:space="preserve">2C </v>
      </c>
      <c r="D1362" s="440"/>
      <c r="E1362" s="214" t="s">
        <v>1103</v>
      </c>
      <c r="F1362" s="256" t="s">
        <v>1108</v>
      </c>
      <c r="G1362" s="218" t="s">
        <v>44</v>
      </c>
      <c r="H1362" s="218" t="s">
        <v>44</v>
      </c>
      <c r="I1362" s="218" t="s">
        <v>44</v>
      </c>
      <c r="J1362" s="218" t="s">
        <v>44</v>
      </c>
      <c r="K1362" s="218">
        <f>SUM(L1362-8)</f>
        <v>41884</v>
      </c>
      <c r="L1362" s="218">
        <f>SUM(M1362*1)</f>
        <v>41892</v>
      </c>
      <c r="M1362" s="218">
        <f>SUM(N1362*1)</f>
        <v>41892</v>
      </c>
      <c r="N1362" s="218">
        <f>SUM(O1362-1)</f>
        <v>41892</v>
      </c>
      <c r="O1362" s="218">
        <f>SUM(U1362-3)</f>
        <v>41893</v>
      </c>
      <c r="P1362" s="218">
        <f>SUM(U1362*1)</f>
        <v>41896</v>
      </c>
      <c r="Q1362" s="218" t="s">
        <v>44</v>
      </c>
      <c r="R1362" s="218" t="s">
        <v>44</v>
      </c>
      <c r="S1362" s="218" t="s">
        <v>44</v>
      </c>
      <c r="T1362" s="218" t="s">
        <v>44</v>
      </c>
      <c r="U1362" s="218">
        <f t="shared" ref="U1362:V1362" si="259">SUM(V1362-4)</f>
        <v>41896</v>
      </c>
      <c r="V1362" s="218">
        <f t="shared" si="259"/>
        <v>41900</v>
      </c>
      <c r="W1362" s="218">
        <f>SUM(X1362-3)</f>
        <v>41904</v>
      </c>
      <c r="X1362" s="218">
        <v>41907</v>
      </c>
      <c r="Y1362" s="234"/>
      <c r="Z1362" s="234"/>
      <c r="AA1362" s="220">
        <v>594</v>
      </c>
      <c r="AB1362" s="900"/>
    </row>
    <row r="1363" spans="1:28" x14ac:dyDescent="0.25">
      <c r="A1363" s="462"/>
      <c r="B1363" s="206" t="s">
        <v>1109</v>
      </c>
      <c r="C1363" s="466"/>
      <c r="D1363" s="466"/>
      <c r="E1363" s="529"/>
      <c r="F1363" s="250"/>
      <c r="G1363" s="16"/>
      <c r="H1363" s="16"/>
      <c r="I1363" s="16"/>
      <c r="J1363" s="16"/>
      <c r="K1363" s="16"/>
      <c r="L1363" s="16"/>
      <c r="M1363" s="16"/>
      <c r="N1363" s="16"/>
      <c r="O1363" s="16"/>
      <c r="P1363" s="135"/>
      <c r="Q1363" s="135"/>
      <c r="R1363" s="135"/>
      <c r="S1363" s="135"/>
      <c r="T1363" s="135"/>
      <c r="U1363" s="135"/>
      <c r="V1363" s="135"/>
      <c r="W1363" s="135"/>
      <c r="X1363" s="16"/>
      <c r="Y1363" s="464"/>
      <c r="Z1363" s="464"/>
      <c r="AA1363" s="231"/>
      <c r="AB1363" s="900"/>
    </row>
    <row r="1364" spans="1:28" x14ac:dyDescent="0.25">
      <c r="A1364" s="462"/>
      <c r="B1364" s="206" t="s">
        <v>1110</v>
      </c>
      <c r="C1364" s="223"/>
      <c r="D1364" s="223"/>
      <c r="E1364" s="529"/>
      <c r="F1364" s="250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464"/>
      <c r="Z1364" s="464"/>
      <c r="AA1364" s="231"/>
      <c r="AB1364" s="900"/>
    </row>
    <row r="1365" spans="1:28" ht="25.5" x14ac:dyDescent="0.25">
      <c r="A1365" s="539" t="s">
        <v>507</v>
      </c>
      <c r="B1365" s="248" t="s">
        <v>92</v>
      </c>
      <c r="C1365" s="440" t="str">
        <f t="shared" si="241"/>
        <v xml:space="preserve">2C </v>
      </c>
      <c r="D1365" s="440"/>
      <c r="E1365" s="214" t="s">
        <v>1111</v>
      </c>
      <c r="F1365" s="256" t="s">
        <v>1112</v>
      </c>
      <c r="G1365" s="218" t="s">
        <v>44</v>
      </c>
      <c r="H1365" s="218" t="s">
        <v>44</v>
      </c>
      <c r="I1365" s="218" t="s">
        <v>44</v>
      </c>
      <c r="J1365" s="218" t="s">
        <v>44</v>
      </c>
      <c r="K1365" s="218">
        <f>SUM(L1365-8)</f>
        <v>42060</v>
      </c>
      <c r="L1365" s="218">
        <f>SUM(M1365*1)</f>
        <v>42068</v>
      </c>
      <c r="M1365" s="218">
        <f>SUM(N1365*1)</f>
        <v>42068</v>
      </c>
      <c r="N1365" s="218">
        <f>SUM(O1365-1)</f>
        <v>42068</v>
      </c>
      <c r="O1365" s="218">
        <f>SUM(U1365-3)</f>
        <v>42069</v>
      </c>
      <c r="P1365" s="218">
        <f>SUM(U1365*1)</f>
        <v>42072</v>
      </c>
      <c r="Q1365" s="218" t="s">
        <v>44</v>
      </c>
      <c r="R1365" s="218" t="s">
        <v>44</v>
      </c>
      <c r="S1365" s="218" t="s">
        <v>44</v>
      </c>
      <c r="T1365" s="218" t="s">
        <v>44</v>
      </c>
      <c r="U1365" s="218">
        <f t="shared" ref="U1365:V1365" si="260">SUM(V1365-4)</f>
        <v>42072</v>
      </c>
      <c r="V1365" s="218">
        <f t="shared" si="260"/>
        <v>42076</v>
      </c>
      <c r="W1365" s="218">
        <f>SUM(X1365-3)</f>
        <v>42080</v>
      </c>
      <c r="X1365" s="218">
        <v>42083</v>
      </c>
      <c r="Y1365" s="234"/>
      <c r="Z1365" s="234"/>
      <c r="AA1365" s="220">
        <v>12800.85</v>
      </c>
      <c r="AB1365" s="879"/>
    </row>
    <row r="1366" spans="1:28" x14ac:dyDescent="0.25">
      <c r="A1366" s="462"/>
      <c r="B1366" s="206" t="s">
        <v>1113</v>
      </c>
      <c r="C1366" s="466"/>
      <c r="D1366" s="466"/>
      <c r="E1366" s="529"/>
      <c r="F1366" s="250"/>
      <c r="G1366" s="16"/>
      <c r="H1366" s="16"/>
      <c r="I1366" s="16"/>
      <c r="J1366" s="16"/>
      <c r="K1366" s="16"/>
      <c r="L1366" s="16"/>
      <c r="M1366" s="16"/>
      <c r="N1366" s="16"/>
      <c r="O1366" s="16"/>
      <c r="P1366" s="135"/>
      <c r="Q1366" s="135"/>
      <c r="R1366" s="135"/>
      <c r="S1366" s="135"/>
      <c r="T1366" s="135"/>
      <c r="U1366" s="135"/>
      <c r="V1366" s="135"/>
      <c r="W1366" s="135"/>
      <c r="X1366" s="16"/>
      <c r="Y1366" s="464"/>
      <c r="Z1366" s="464"/>
      <c r="AA1366" s="231"/>
      <c r="AB1366" s="900"/>
    </row>
    <row r="1367" spans="1:28" x14ac:dyDescent="0.25">
      <c r="A1367" s="462"/>
      <c r="B1367" s="206" t="s">
        <v>1114</v>
      </c>
      <c r="C1367" s="466"/>
      <c r="D1367" s="466"/>
      <c r="E1367" s="529"/>
      <c r="F1367" s="250"/>
      <c r="G1367" s="16"/>
      <c r="H1367" s="16"/>
      <c r="I1367" s="16"/>
      <c r="J1367" s="16"/>
      <c r="K1367" s="16"/>
      <c r="L1367" s="16"/>
      <c r="M1367" s="16"/>
      <c r="N1367" s="16"/>
      <c r="O1367" s="16"/>
      <c r="P1367" s="135"/>
      <c r="Q1367" s="135"/>
      <c r="R1367" s="135"/>
      <c r="S1367" s="135"/>
      <c r="T1367" s="135"/>
      <c r="U1367" s="135"/>
      <c r="V1367" s="135"/>
      <c r="W1367" s="135"/>
      <c r="X1367" s="16"/>
      <c r="Y1367" s="464"/>
      <c r="Z1367" s="464"/>
      <c r="AA1367" s="231"/>
      <c r="AB1367" s="900"/>
    </row>
    <row r="1368" spans="1:28" x14ac:dyDescent="0.25">
      <c r="A1368" s="462"/>
      <c r="B1368" s="206" t="s">
        <v>1115</v>
      </c>
      <c r="C1368" s="466"/>
      <c r="D1368" s="466"/>
      <c r="E1368" s="529"/>
      <c r="F1368" s="250"/>
      <c r="G1368" s="16"/>
      <c r="H1368" s="16"/>
      <c r="I1368" s="16"/>
      <c r="J1368" s="16"/>
      <c r="K1368" s="16"/>
      <c r="L1368" s="16"/>
      <c r="M1368" s="16"/>
      <c r="N1368" s="16"/>
      <c r="O1368" s="16"/>
      <c r="P1368" s="135"/>
      <c r="Q1368" s="135"/>
      <c r="R1368" s="135"/>
      <c r="S1368" s="135"/>
      <c r="T1368" s="135"/>
      <c r="U1368" s="135"/>
      <c r="V1368" s="135"/>
      <c r="W1368" s="135"/>
      <c r="X1368" s="16"/>
      <c r="Y1368" s="464"/>
      <c r="Z1368" s="464"/>
      <c r="AA1368" s="231"/>
      <c r="AB1368" s="900"/>
    </row>
    <row r="1369" spans="1:28" x14ac:dyDescent="0.25">
      <c r="A1369" s="462"/>
      <c r="B1369" s="206" t="s">
        <v>1116</v>
      </c>
      <c r="C1369" s="466"/>
      <c r="D1369" s="466"/>
      <c r="E1369" s="529"/>
      <c r="F1369" s="250"/>
      <c r="G1369" s="16"/>
      <c r="H1369" s="16"/>
      <c r="I1369" s="16"/>
      <c r="J1369" s="16"/>
      <c r="K1369" s="16"/>
      <c r="L1369" s="16"/>
      <c r="M1369" s="16"/>
      <c r="N1369" s="16"/>
      <c r="O1369" s="16"/>
      <c r="P1369" s="135"/>
      <c r="Q1369" s="135"/>
      <c r="R1369" s="135"/>
      <c r="S1369" s="135"/>
      <c r="T1369" s="135"/>
      <c r="U1369" s="135"/>
      <c r="V1369" s="135"/>
      <c r="W1369" s="135"/>
      <c r="X1369" s="16"/>
      <c r="Y1369" s="464"/>
      <c r="Z1369" s="464"/>
      <c r="AA1369" s="231"/>
      <c r="AB1369" s="900"/>
    </row>
    <row r="1370" spans="1:28" x14ac:dyDescent="0.25">
      <c r="A1370" s="462"/>
      <c r="B1370" s="206" t="s">
        <v>1117</v>
      </c>
      <c r="C1370" s="466"/>
      <c r="D1370" s="466"/>
      <c r="E1370" s="529"/>
      <c r="F1370" s="250"/>
      <c r="G1370" s="16"/>
      <c r="H1370" s="16"/>
      <c r="I1370" s="16"/>
      <c r="J1370" s="16"/>
      <c r="K1370" s="16"/>
      <c r="L1370" s="16"/>
      <c r="M1370" s="16"/>
      <c r="N1370" s="16"/>
      <c r="O1370" s="16"/>
      <c r="P1370" s="135"/>
      <c r="Q1370" s="135"/>
      <c r="R1370" s="135"/>
      <c r="S1370" s="135"/>
      <c r="T1370" s="135"/>
      <c r="U1370" s="135"/>
      <c r="V1370" s="135"/>
      <c r="W1370" s="135"/>
      <c r="X1370" s="16"/>
      <c r="Y1370" s="464"/>
      <c r="Z1370" s="464"/>
      <c r="AA1370" s="231"/>
      <c r="AB1370" s="900"/>
    </row>
    <row r="1371" spans="1:28" x14ac:dyDescent="0.25">
      <c r="A1371" s="462"/>
      <c r="B1371" s="206" t="s">
        <v>1118</v>
      </c>
      <c r="C1371" s="466"/>
      <c r="D1371" s="466"/>
      <c r="E1371" s="529"/>
      <c r="F1371" s="250"/>
      <c r="G1371" s="16"/>
      <c r="H1371" s="16"/>
      <c r="I1371" s="16"/>
      <c r="J1371" s="16"/>
      <c r="K1371" s="16"/>
      <c r="L1371" s="16"/>
      <c r="M1371" s="16"/>
      <c r="N1371" s="16"/>
      <c r="O1371" s="16"/>
      <c r="P1371" s="135"/>
      <c r="Q1371" s="135"/>
      <c r="R1371" s="135"/>
      <c r="S1371" s="135"/>
      <c r="T1371" s="135"/>
      <c r="U1371" s="135"/>
      <c r="V1371" s="135"/>
      <c r="W1371" s="135"/>
      <c r="X1371" s="16"/>
      <c r="Y1371" s="464"/>
      <c r="Z1371" s="464"/>
      <c r="AA1371" s="231"/>
      <c r="AB1371" s="900"/>
    </row>
    <row r="1372" spans="1:28" x14ac:dyDescent="0.25">
      <c r="A1372" s="462"/>
      <c r="B1372" s="206" t="s">
        <v>1119</v>
      </c>
      <c r="C1372" s="466"/>
      <c r="D1372" s="466"/>
      <c r="E1372" s="529"/>
      <c r="F1372" s="250"/>
      <c r="G1372" s="16"/>
      <c r="H1372" s="16"/>
      <c r="I1372" s="16"/>
      <c r="J1372" s="16"/>
      <c r="K1372" s="16"/>
      <c r="L1372" s="16"/>
      <c r="M1372" s="16"/>
      <c r="N1372" s="16"/>
      <c r="O1372" s="16"/>
      <c r="P1372" s="135"/>
      <c r="Q1372" s="135"/>
      <c r="R1372" s="135"/>
      <c r="S1372" s="135"/>
      <c r="T1372" s="135"/>
      <c r="U1372" s="135"/>
      <c r="V1372" s="135"/>
      <c r="W1372" s="135"/>
      <c r="X1372" s="16"/>
      <c r="Y1372" s="464"/>
      <c r="Z1372" s="464"/>
      <c r="AA1372" s="231"/>
      <c r="AB1372" s="900"/>
    </row>
    <row r="1373" spans="1:28" x14ac:dyDescent="0.25">
      <c r="A1373" s="462"/>
      <c r="B1373" s="206" t="s">
        <v>1120</v>
      </c>
      <c r="C1373" s="466"/>
      <c r="D1373" s="466"/>
      <c r="E1373" s="529"/>
      <c r="F1373" s="250"/>
      <c r="G1373" s="16"/>
      <c r="H1373" s="16"/>
      <c r="I1373" s="16"/>
      <c r="J1373" s="16"/>
      <c r="K1373" s="16"/>
      <c r="L1373" s="16"/>
      <c r="M1373" s="16"/>
      <c r="N1373" s="16"/>
      <c r="O1373" s="16"/>
      <c r="P1373" s="135"/>
      <c r="Q1373" s="135"/>
      <c r="R1373" s="135"/>
      <c r="S1373" s="135"/>
      <c r="T1373" s="135"/>
      <c r="U1373" s="135"/>
      <c r="V1373" s="135"/>
      <c r="W1373" s="135"/>
      <c r="X1373" s="16"/>
      <c r="Y1373" s="464"/>
      <c r="Z1373" s="464"/>
      <c r="AA1373" s="231"/>
      <c r="AB1373" s="900"/>
    </row>
    <row r="1374" spans="1:28" x14ac:dyDescent="0.25">
      <c r="A1374" s="462"/>
      <c r="B1374" s="206" t="s">
        <v>1121</v>
      </c>
      <c r="C1374" s="466"/>
      <c r="D1374" s="466"/>
      <c r="E1374" s="529"/>
      <c r="F1374" s="250"/>
      <c r="G1374" s="16"/>
      <c r="H1374" s="16"/>
      <c r="I1374" s="16"/>
      <c r="J1374" s="16"/>
      <c r="K1374" s="16"/>
      <c r="L1374" s="16"/>
      <c r="M1374" s="16"/>
      <c r="N1374" s="16"/>
      <c r="O1374" s="16"/>
      <c r="P1374" s="135"/>
      <c r="Q1374" s="135"/>
      <c r="R1374" s="135"/>
      <c r="S1374" s="135"/>
      <c r="T1374" s="135"/>
      <c r="U1374" s="135"/>
      <c r="V1374" s="135"/>
      <c r="W1374" s="135"/>
      <c r="X1374" s="16"/>
      <c r="Y1374" s="464"/>
      <c r="Z1374" s="464"/>
      <c r="AA1374" s="231"/>
      <c r="AB1374" s="900"/>
    </row>
    <row r="1375" spans="1:28" x14ac:dyDescent="0.25">
      <c r="A1375" s="462"/>
      <c r="B1375" s="206" t="s">
        <v>1122</v>
      </c>
      <c r="C1375" s="466"/>
      <c r="D1375" s="466"/>
      <c r="E1375" s="529"/>
      <c r="F1375" s="250"/>
      <c r="G1375" s="16"/>
      <c r="H1375" s="16"/>
      <c r="I1375" s="16"/>
      <c r="J1375" s="16"/>
      <c r="K1375" s="16"/>
      <c r="L1375" s="16"/>
      <c r="M1375" s="16"/>
      <c r="N1375" s="16"/>
      <c r="O1375" s="16"/>
      <c r="P1375" s="135"/>
      <c r="Q1375" s="135"/>
      <c r="R1375" s="135"/>
      <c r="S1375" s="135"/>
      <c r="T1375" s="135"/>
      <c r="U1375" s="135"/>
      <c r="V1375" s="135"/>
      <c r="W1375" s="135"/>
      <c r="X1375" s="16"/>
      <c r="Y1375" s="464"/>
      <c r="Z1375" s="464"/>
      <c r="AA1375" s="231"/>
      <c r="AB1375" s="900"/>
    </row>
    <row r="1376" spans="1:28" x14ac:dyDescent="0.25">
      <c r="A1376" s="462"/>
      <c r="B1376" s="206" t="s">
        <v>1123</v>
      </c>
      <c r="C1376" s="466"/>
      <c r="D1376" s="466"/>
      <c r="E1376" s="529"/>
      <c r="F1376" s="250"/>
      <c r="G1376" s="16"/>
      <c r="H1376" s="16"/>
      <c r="I1376" s="16"/>
      <c r="J1376" s="16"/>
      <c r="K1376" s="16"/>
      <c r="L1376" s="16"/>
      <c r="M1376" s="16"/>
      <c r="N1376" s="16"/>
      <c r="O1376" s="16"/>
      <c r="P1376" s="135"/>
      <c r="Q1376" s="135"/>
      <c r="R1376" s="135"/>
      <c r="S1376" s="135"/>
      <c r="T1376" s="135"/>
      <c r="U1376" s="135"/>
      <c r="V1376" s="135"/>
      <c r="W1376" s="135"/>
      <c r="X1376" s="16"/>
      <c r="Y1376" s="464"/>
      <c r="Z1376" s="464"/>
      <c r="AA1376" s="231"/>
      <c r="AB1376" s="900"/>
    </row>
    <row r="1377" spans="1:28" x14ac:dyDescent="0.25">
      <c r="A1377" s="462"/>
      <c r="B1377" s="206" t="s">
        <v>1124</v>
      </c>
      <c r="C1377" s="466"/>
      <c r="D1377" s="466"/>
      <c r="E1377" s="529"/>
      <c r="F1377" s="250"/>
      <c r="G1377" s="16"/>
      <c r="H1377" s="16"/>
      <c r="I1377" s="16"/>
      <c r="J1377" s="16"/>
      <c r="K1377" s="16"/>
      <c r="L1377" s="16"/>
      <c r="M1377" s="16"/>
      <c r="N1377" s="16"/>
      <c r="O1377" s="16"/>
      <c r="P1377" s="135"/>
      <c r="Q1377" s="135"/>
      <c r="R1377" s="135"/>
      <c r="S1377" s="135"/>
      <c r="T1377" s="135"/>
      <c r="U1377" s="135"/>
      <c r="V1377" s="135"/>
      <c r="W1377" s="135"/>
      <c r="X1377" s="16"/>
      <c r="Y1377" s="464"/>
      <c r="Z1377" s="464"/>
      <c r="AA1377" s="231"/>
      <c r="AB1377" s="900"/>
    </row>
    <row r="1378" spans="1:28" x14ac:dyDescent="0.25">
      <c r="A1378" s="462"/>
      <c r="B1378" s="206" t="s">
        <v>1125</v>
      </c>
      <c r="C1378" s="466"/>
      <c r="D1378" s="466"/>
      <c r="E1378" s="529"/>
      <c r="F1378" s="250"/>
      <c r="G1378" s="16"/>
      <c r="H1378" s="16"/>
      <c r="I1378" s="16"/>
      <c r="J1378" s="16"/>
      <c r="K1378" s="16"/>
      <c r="L1378" s="16"/>
      <c r="M1378" s="16"/>
      <c r="N1378" s="16"/>
      <c r="O1378" s="16"/>
      <c r="P1378" s="135"/>
      <c r="Q1378" s="135"/>
      <c r="R1378" s="135"/>
      <c r="S1378" s="135"/>
      <c r="T1378" s="135"/>
      <c r="U1378" s="135"/>
      <c r="V1378" s="135"/>
      <c r="W1378" s="135"/>
      <c r="X1378" s="16"/>
      <c r="Y1378" s="464"/>
      <c r="Z1378" s="464"/>
      <c r="AA1378" s="231"/>
      <c r="AB1378" s="900"/>
    </row>
    <row r="1379" spans="1:28" x14ac:dyDescent="0.25">
      <c r="A1379" s="462"/>
      <c r="B1379" s="206" t="s">
        <v>1126</v>
      </c>
      <c r="C1379" s="466"/>
      <c r="D1379" s="466"/>
      <c r="E1379" s="529"/>
      <c r="F1379" s="250"/>
      <c r="G1379" s="16"/>
      <c r="H1379" s="16"/>
      <c r="I1379" s="16"/>
      <c r="J1379" s="16"/>
      <c r="K1379" s="16"/>
      <c r="L1379" s="16"/>
      <c r="M1379" s="16"/>
      <c r="N1379" s="16"/>
      <c r="O1379" s="16"/>
      <c r="P1379" s="135"/>
      <c r="Q1379" s="135"/>
      <c r="R1379" s="135"/>
      <c r="S1379" s="135"/>
      <c r="T1379" s="135"/>
      <c r="U1379" s="135"/>
      <c r="V1379" s="135"/>
      <c r="W1379" s="135"/>
      <c r="X1379" s="16"/>
      <c r="Y1379" s="464"/>
      <c r="Z1379" s="464"/>
      <c r="AA1379" s="231"/>
      <c r="AB1379" s="900"/>
    </row>
    <row r="1380" spans="1:28" x14ac:dyDescent="0.25">
      <c r="A1380" s="462"/>
      <c r="B1380" s="206" t="s">
        <v>1127</v>
      </c>
      <c r="C1380" s="466"/>
      <c r="D1380" s="466"/>
      <c r="E1380" s="529"/>
      <c r="F1380" s="250"/>
      <c r="G1380" s="16"/>
      <c r="H1380" s="16"/>
      <c r="I1380" s="16"/>
      <c r="J1380" s="16"/>
      <c r="K1380" s="16"/>
      <c r="L1380" s="16"/>
      <c r="M1380" s="16"/>
      <c r="N1380" s="16"/>
      <c r="O1380" s="16"/>
      <c r="P1380" s="135"/>
      <c r="Q1380" s="135"/>
      <c r="R1380" s="135"/>
      <c r="S1380" s="135"/>
      <c r="T1380" s="135"/>
      <c r="U1380" s="135"/>
      <c r="V1380" s="135"/>
      <c r="W1380" s="135"/>
      <c r="X1380" s="16"/>
      <c r="Y1380" s="464"/>
      <c r="Z1380" s="464"/>
      <c r="AA1380" s="231"/>
      <c r="AB1380" s="900"/>
    </row>
    <row r="1381" spans="1:28" x14ac:dyDescent="0.25">
      <c r="A1381" s="462"/>
      <c r="B1381" s="206" t="s">
        <v>1128</v>
      </c>
      <c r="C1381" s="466"/>
      <c r="D1381" s="466"/>
      <c r="E1381" s="529"/>
      <c r="F1381" s="250"/>
      <c r="G1381" s="16"/>
      <c r="H1381" s="16"/>
      <c r="I1381" s="16"/>
      <c r="J1381" s="16"/>
      <c r="K1381" s="16"/>
      <c r="L1381" s="16"/>
      <c r="M1381" s="16"/>
      <c r="N1381" s="16"/>
      <c r="O1381" s="16"/>
      <c r="P1381" s="135"/>
      <c r="Q1381" s="135"/>
      <c r="R1381" s="135"/>
      <c r="S1381" s="135"/>
      <c r="T1381" s="135"/>
      <c r="U1381" s="135"/>
      <c r="V1381" s="135"/>
      <c r="W1381" s="135"/>
      <c r="X1381" s="16"/>
      <c r="Y1381" s="464"/>
      <c r="Z1381" s="464"/>
      <c r="AA1381" s="231"/>
      <c r="AB1381" s="900"/>
    </row>
    <row r="1382" spans="1:28" ht="25.5" x14ac:dyDescent="0.25">
      <c r="A1382" s="539" t="s">
        <v>507</v>
      </c>
      <c r="B1382" s="248" t="s">
        <v>92</v>
      </c>
      <c r="C1382" s="440" t="str">
        <f t="shared" ref="C1382" si="261">IF(AB1382&gt;=470000,"LPN",IF(AND(AB1382&gt;190000,AB1382&lt;470000),"LP",IF(AND(AB1382&gt;=56000,AB1382&lt;=190000),"3C","2C ")))</f>
        <v xml:space="preserve">2C </v>
      </c>
      <c r="D1382" s="440"/>
      <c r="E1382" s="214" t="s">
        <v>1111</v>
      </c>
      <c r="F1382" s="256" t="s">
        <v>1129</v>
      </c>
      <c r="G1382" s="218" t="s">
        <v>44</v>
      </c>
      <c r="H1382" s="218" t="s">
        <v>44</v>
      </c>
      <c r="I1382" s="218" t="s">
        <v>44</v>
      </c>
      <c r="J1382" s="218" t="s">
        <v>44</v>
      </c>
      <c r="K1382" s="218">
        <f>SUM(L1382-8)</f>
        <v>42095</v>
      </c>
      <c r="L1382" s="218">
        <f>SUM(M1382*1)</f>
        <v>42103</v>
      </c>
      <c r="M1382" s="218">
        <f>SUM(N1382*1)</f>
        <v>42103</v>
      </c>
      <c r="N1382" s="218">
        <f>SUM(O1382-1)</f>
        <v>42103</v>
      </c>
      <c r="O1382" s="218">
        <f>SUM(U1382-3)</f>
        <v>42104</v>
      </c>
      <c r="P1382" s="218">
        <f>SUM(U1382*1)</f>
        <v>42107</v>
      </c>
      <c r="Q1382" s="218" t="s">
        <v>44</v>
      </c>
      <c r="R1382" s="218" t="s">
        <v>44</v>
      </c>
      <c r="S1382" s="218" t="s">
        <v>44</v>
      </c>
      <c r="T1382" s="218" t="s">
        <v>44</v>
      </c>
      <c r="U1382" s="218">
        <f t="shared" ref="U1382:V1382" si="262">SUM(V1382-4)</f>
        <v>42107</v>
      </c>
      <c r="V1382" s="218">
        <f t="shared" si="262"/>
        <v>42111</v>
      </c>
      <c r="W1382" s="218">
        <f>SUM(X1382-3)</f>
        <v>42115</v>
      </c>
      <c r="X1382" s="218">
        <v>42118</v>
      </c>
      <c r="Y1382" s="234"/>
      <c r="Z1382" s="234"/>
      <c r="AA1382" s="220">
        <v>21474.5</v>
      </c>
      <c r="AB1382" s="900"/>
    </row>
    <row r="1383" spans="1:28" x14ac:dyDescent="0.25">
      <c r="A1383" s="462"/>
      <c r="B1383" s="206" t="s">
        <v>1130</v>
      </c>
      <c r="C1383" s="466"/>
      <c r="D1383" s="466"/>
      <c r="E1383" s="529"/>
      <c r="F1383" s="250"/>
      <c r="G1383" s="16"/>
      <c r="H1383" s="16"/>
      <c r="I1383" s="16"/>
      <c r="J1383" s="16"/>
      <c r="K1383" s="16"/>
      <c r="L1383" s="16"/>
      <c r="M1383" s="16"/>
      <c r="N1383" s="16"/>
      <c r="O1383" s="16"/>
      <c r="P1383" s="135"/>
      <c r="Q1383" s="135"/>
      <c r="R1383" s="135"/>
      <c r="S1383" s="135"/>
      <c r="T1383" s="135"/>
      <c r="U1383" s="135"/>
      <c r="V1383" s="135"/>
      <c r="W1383" s="135"/>
      <c r="X1383" s="16"/>
      <c r="Y1383" s="464"/>
      <c r="Z1383" s="464"/>
      <c r="AA1383" s="231"/>
      <c r="AB1383" s="900"/>
    </row>
    <row r="1384" spans="1:28" x14ac:dyDescent="0.25">
      <c r="A1384" s="462"/>
      <c r="B1384" s="206" t="s">
        <v>1131</v>
      </c>
      <c r="C1384" s="466"/>
      <c r="D1384" s="466"/>
      <c r="E1384" s="529"/>
      <c r="F1384" s="250"/>
      <c r="G1384" s="16"/>
      <c r="H1384" s="16"/>
      <c r="I1384" s="16"/>
      <c r="J1384" s="16"/>
      <c r="K1384" s="16"/>
      <c r="L1384" s="16"/>
      <c r="M1384" s="16"/>
      <c r="N1384" s="16"/>
      <c r="O1384" s="16"/>
      <c r="P1384" s="135"/>
      <c r="Q1384" s="135"/>
      <c r="R1384" s="135"/>
      <c r="S1384" s="135"/>
      <c r="T1384" s="135"/>
      <c r="U1384" s="135"/>
      <c r="V1384" s="135"/>
      <c r="W1384" s="135"/>
      <c r="X1384" s="16"/>
      <c r="Y1384" s="464"/>
      <c r="Z1384" s="464"/>
      <c r="AA1384" s="231"/>
      <c r="AB1384" s="900"/>
    </row>
    <row r="1385" spans="1:28" x14ac:dyDescent="0.25">
      <c r="A1385" s="462"/>
      <c r="B1385" s="206" t="s">
        <v>1132</v>
      </c>
      <c r="C1385" s="466"/>
      <c r="D1385" s="466"/>
      <c r="E1385" s="529"/>
      <c r="F1385" s="250"/>
      <c r="G1385" s="16"/>
      <c r="H1385" s="16"/>
      <c r="I1385" s="16"/>
      <c r="J1385" s="16"/>
      <c r="K1385" s="16"/>
      <c r="L1385" s="16"/>
      <c r="M1385" s="16"/>
      <c r="N1385" s="16"/>
      <c r="O1385" s="16"/>
      <c r="P1385" s="135"/>
      <c r="Q1385" s="135"/>
      <c r="R1385" s="135"/>
      <c r="S1385" s="135"/>
      <c r="T1385" s="135"/>
      <c r="U1385" s="135"/>
      <c r="V1385" s="135"/>
      <c r="W1385" s="135"/>
      <c r="X1385" s="16"/>
      <c r="Y1385" s="464"/>
      <c r="Z1385" s="464"/>
      <c r="AA1385" s="231"/>
      <c r="AB1385" s="900"/>
    </row>
    <row r="1386" spans="1:28" x14ac:dyDescent="0.25">
      <c r="A1386" s="462"/>
      <c r="B1386" s="206" t="s">
        <v>1133</v>
      </c>
      <c r="C1386" s="466"/>
      <c r="D1386" s="466"/>
      <c r="E1386" s="529"/>
      <c r="F1386" s="250"/>
      <c r="G1386" s="16"/>
      <c r="H1386" s="16"/>
      <c r="I1386" s="16"/>
      <c r="J1386" s="16"/>
      <c r="K1386" s="16"/>
      <c r="L1386" s="16"/>
      <c r="M1386" s="16"/>
      <c r="N1386" s="16"/>
      <c r="O1386" s="16"/>
      <c r="P1386" s="135"/>
      <c r="Q1386" s="135"/>
      <c r="R1386" s="135"/>
      <c r="S1386" s="135"/>
      <c r="T1386" s="135"/>
      <c r="U1386" s="135"/>
      <c r="V1386" s="135"/>
      <c r="W1386" s="135"/>
      <c r="X1386" s="16"/>
      <c r="Y1386" s="464"/>
      <c r="Z1386" s="464"/>
      <c r="AA1386" s="231"/>
      <c r="AB1386" s="900"/>
    </row>
    <row r="1387" spans="1:28" x14ac:dyDescent="0.25">
      <c r="A1387" s="462"/>
      <c r="B1387" s="206" t="s">
        <v>1134</v>
      </c>
      <c r="C1387" s="466"/>
      <c r="D1387" s="466"/>
      <c r="E1387" s="529"/>
      <c r="F1387" s="250"/>
      <c r="G1387" s="16"/>
      <c r="H1387" s="16"/>
      <c r="I1387" s="16"/>
      <c r="J1387" s="16"/>
      <c r="K1387" s="16"/>
      <c r="L1387" s="16"/>
      <c r="M1387" s="16"/>
      <c r="N1387" s="16"/>
      <c r="O1387" s="16"/>
      <c r="P1387" s="135"/>
      <c r="Q1387" s="135"/>
      <c r="R1387" s="135"/>
      <c r="S1387" s="135"/>
      <c r="T1387" s="135"/>
      <c r="U1387" s="135"/>
      <c r="V1387" s="135"/>
      <c r="W1387" s="135"/>
      <c r="X1387" s="16"/>
      <c r="Y1387" s="464"/>
      <c r="Z1387" s="464"/>
      <c r="AA1387" s="231"/>
      <c r="AB1387" s="900"/>
    </row>
    <row r="1388" spans="1:28" x14ac:dyDescent="0.25">
      <c r="A1388" s="462"/>
      <c r="B1388" s="206" t="s">
        <v>1135</v>
      </c>
      <c r="C1388" s="466"/>
      <c r="D1388" s="466"/>
      <c r="E1388" s="529"/>
      <c r="F1388" s="250"/>
      <c r="G1388" s="16"/>
      <c r="H1388" s="16"/>
      <c r="I1388" s="16"/>
      <c r="J1388" s="16"/>
      <c r="K1388" s="16"/>
      <c r="L1388" s="16"/>
      <c r="M1388" s="16"/>
      <c r="N1388" s="16"/>
      <c r="O1388" s="16"/>
      <c r="P1388" s="135"/>
      <c r="Q1388" s="135"/>
      <c r="R1388" s="135"/>
      <c r="S1388" s="135"/>
      <c r="T1388" s="135"/>
      <c r="U1388" s="135"/>
      <c r="V1388" s="135"/>
      <c r="W1388" s="135"/>
      <c r="X1388" s="16"/>
      <c r="Y1388" s="464"/>
      <c r="Z1388" s="464"/>
      <c r="AA1388" s="231"/>
      <c r="AB1388" s="900"/>
    </row>
    <row r="1389" spans="1:28" x14ac:dyDescent="0.25">
      <c r="A1389" s="462"/>
      <c r="B1389" s="206" t="s">
        <v>1136</v>
      </c>
      <c r="C1389" s="466"/>
      <c r="D1389" s="466"/>
      <c r="E1389" s="529"/>
      <c r="F1389" s="250"/>
      <c r="G1389" s="16"/>
      <c r="H1389" s="16"/>
      <c r="I1389" s="16"/>
      <c r="J1389" s="16"/>
      <c r="K1389" s="16"/>
      <c r="L1389" s="16"/>
      <c r="M1389" s="16"/>
      <c r="N1389" s="16"/>
      <c r="O1389" s="16"/>
      <c r="P1389" s="135"/>
      <c r="Q1389" s="135"/>
      <c r="R1389" s="135"/>
      <c r="S1389" s="135"/>
      <c r="T1389" s="135"/>
      <c r="U1389" s="135"/>
      <c r="V1389" s="135"/>
      <c r="W1389" s="135"/>
      <c r="X1389" s="16"/>
      <c r="Y1389" s="464"/>
      <c r="Z1389" s="464"/>
      <c r="AA1389" s="231"/>
      <c r="AB1389" s="900"/>
    </row>
    <row r="1390" spans="1:28" ht="25.5" x14ac:dyDescent="0.25">
      <c r="A1390" s="539" t="s">
        <v>507</v>
      </c>
      <c r="B1390" s="248" t="s">
        <v>92</v>
      </c>
      <c r="C1390" s="440" t="str">
        <f t="shared" ref="C1390" si="263">IF(AB1390&gt;=470000,"LPN",IF(AND(AB1390&gt;190000,AB1390&lt;470000),"LP",IF(AND(AB1390&gt;=56000,AB1390&lt;=190000),"3C","2C ")))</f>
        <v xml:space="preserve">2C </v>
      </c>
      <c r="D1390" s="440"/>
      <c r="E1390" s="214" t="s">
        <v>1111</v>
      </c>
      <c r="F1390" s="256" t="s">
        <v>1137</v>
      </c>
      <c r="G1390" s="218" t="s">
        <v>44</v>
      </c>
      <c r="H1390" s="218" t="s">
        <v>44</v>
      </c>
      <c r="I1390" s="218" t="s">
        <v>44</v>
      </c>
      <c r="J1390" s="218" t="s">
        <v>44</v>
      </c>
      <c r="K1390" s="218">
        <f>SUM(L1390-8)</f>
        <v>42144</v>
      </c>
      <c r="L1390" s="218">
        <f>SUM(M1390*1)</f>
        <v>42152</v>
      </c>
      <c r="M1390" s="218">
        <f>SUM(N1390*1)</f>
        <v>42152</v>
      </c>
      <c r="N1390" s="218">
        <f>SUM(O1390-1)</f>
        <v>42152</v>
      </c>
      <c r="O1390" s="218">
        <f>SUM(U1390-3)</f>
        <v>42153</v>
      </c>
      <c r="P1390" s="218">
        <f>SUM(U1390*1)</f>
        <v>42156</v>
      </c>
      <c r="Q1390" s="218" t="s">
        <v>44</v>
      </c>
      <c r="R1390" s="218" t="s">
        <v>44</v>
      </c>
      <c r="S1390" s="218" t="s">
        <v>44</v>
      </c>
      <c r="T1390" s="218" t="s">
        <v>44</v>
      </c>
      <c r="U1390" s="218">
        <f t="shared" ref="U1390:V1390" si="264">SUM(V1390-4)</f>
        <v>42156</v>
      </c>
      <c r="V1390" s="218">
        <f t="shared" si="264"/>
        <v>42160</v>
      </c>
      <c r="W1390" s="218">
        <f>SUM(X1390-3)</f>
        <v>42164</v>
      </c>
      <c r="X1390" s="218">
        <v>42167</v>
      </c>
      <c r="Y1390" s="234"/>
      <c r="Z1390" s="234"/>
      <c r="AA1390" s="220">
        <v>1309.1500000000001</v>
      </c>
      <c r="AB1390" s="900"/>
    </row>
    <row r="1391" spans="1:28" x14ac:dyDescent="0.25">
      <c r="A1391" s="462"/>
      <c r="B1391" s="206" t="s">
        <v>1138</v>
      </c>
      <c r="C1391" s="466"/>
      <c r="D1391" s="466"/>
      <c r="E1391" s="529"/>
      <c r="F1391" s="250"/>
      <c r="G1391" s="16"/>
      <c r="H1391" s="16"/>
      <c r="I1391" s="16"/>
      <c r="J1391" s="16"/>
      <c r="K1391" s="16"/>
      <c r="L1391" s="16"/>
      <c r="M1391" s="16"/>
      <c r="N1391" s="16"/>
      <c r="O1391" s="16"/>
      <c r="P1391" s="135"/>
      <c r="Q1391" s="135"/>
      <c r="R1391" s="135"/>
      <c r="S1391" s="135"/>
      <c r="T1391" s="135"/>
      <c r="U1391" s="135"/>
      <c r="V1391" s="135"/>
      <c r="W1391" s="135"/>
      <c r="X1391" s="16"/>
      <c r="Y1391" s="464"/>
      <c r="Z1391" s="464"/>
      <c r="AA1391" s="231"/>
      <c r="AB1391" s="900"/>
    </row>
    <row r="1392" spans="1:28" x14ac:dyDescent="0.25">
      <c r="A1392" s="462"/>
      <c r="B1392" s="206" t="s">
        <v>1123</v>
      </c>
      <c r="C1392" s="466"/>
      <c r="D1392" s="466"/>
      <c r="E1392" s="529"/>
      <c r="F1392" s="250"/>
      <c r="G1392" s="16"/>
      <c r="H1392" s="16"/>
      <c r="I1392" s="16"/>
      <c r="J1392" s="16"/>
      <c r="K1392" s="16"/>
      <c r="L1392" s="16"/>
      <c r="M1392" s="16"/>
      <c r="N1392" s="16"/>
      <c r="O1392" s="16"/>
      <c r="P1392" s="135"/>
      <c r="Q1392" s="135"/>
      <c r="R1392" s="135"/>
      <c r="S1392" s="135"/>
      <c r="T1392" s="135"/>
      <c r="U1392" s="135"/>
      <c r="V1392" s="135"/>
      <c r="W1392" s="135"/>
      <c r="X1392" s="16"/>
      <c r="Y1392" s="464"/>
      <c r="Z1392" s="464"/>
      <c r="AA1392" s="231"/>
      <c r="AB1392" s="900"/>
    </row>
    <row r="1393" spans="1:28" x14ac:dyDescent="0.25">
      <c r="A1393" s="462"/>
      <c r="B1393" s="206" t="s">
        <v>1125</v>
      </c>
      <c r="C1393" s="466"/>
      <c r="D1393" s="466"/>
      <c r="E1393" s="529"/>
      <c r="F1393" s="250"/>
      <c r="G1393" s="16"/>
      <c r="H1393" s="16"/>
      <c r="I1393" s="16"/>
      <c r="J1393" s="16"/>
      <c r="K1393" s="16"/>
      <c r="L1393" s="16"/>
      <c r="M1393" s="16"/>
      <c r="N1393" s="16"/>
      <c r="O1393" s="16"/>
      <c r="P1393" s="135"/>
      <c r="Q1393" s="135"/>
      <c r="R1393" s="135"/>
      <c r="S1393" s="135"/>
      <c r="T1393" s="135"/>
      <c r="U1393" s="135"/>
      <c r="V1393" s="135"/>
      <c r="W1393" s="135"/>
      <c r="X1393" s="16"/>
      <c r="Y1393" s="464"/>
      <c r="Z1393" s="464"/>
      <c r="AA1393" s="231"/>
      <c r="AB1393" s="900"/>
    </row>
    <row r="1394" spans="1:28" x14ac:dyDescent="0.25">
      <c r="A1394" s="462"/>
      <c r="B1394" s="206" t="s">
        <v>1139</v>
      </c>
      <c r="C1394" s="466"/>
      <c r="D1394" s="466"/>
      <c r="E1394" s="529"/>
      <c r="F1394" s="250"/>
      <c r="G1394" s="16"/>
      <c r="H1394" s="16"/>
      <c r="I1394" s="16"/>
      <c r="J1394" s="16"/>
      <c r="K1394" s="16"/>
      <c r="L1394" s="16"/>
      <c r="M1394" s="16"/>
      <c r="N1394" s="16"/>
      <c r="O1394" s="16"/>
      <c r="P1394" s="135"/>
      <c r="Q1394" s="135"/>
      <c r="R1394" s="135"/>
      <c r="S1394" s="135"/>
      <c r="T1394" s="135"/>
      <c r="U1394" s="135"/>
      <c r="V1394" s="135"/>
      <c r="W1394" s="135"/>
      <c r="X1394" s="16"/>
      <c r="Y1394" s="464"/>
      <c r="Z1394" s="464"/>
      <c r="AA1394" s="231"/>
      <c r="AB1394" s="900"/>
    </row>
    <row r="1395" spans="1:28" ht="25.5" x14ac:dyDescent="0.25">
      <c r="A1395" s="539" t="s">
        <v>507</v>
      </c>
      <c r="B1395" s="248" t="s">
        <v>92</v>
      </c>
      <c r="C1395" s="440" t="str">
        <f t="shared" ref="C1395" si="265">IF(AB1395&gt;=470000,"LPN",IF(AND(AB1395&gt;190000,AB1395&lt;470000),"LP",IF(AND(AB1395&gt;=56000,AB1395&lt;=190000),"3C","2C ")))</f>
        <v xml:space="preserve">2C </v>
      </c>
      <c r="D1395" s="440"/>
      <c r="E1395" s="214" t="s">
        <v>1111</v>
      </c>
      <c r="F1395" s="256" t="s">
        <v>1140</v>
      </c>
      <c r="G1395" s="218" t="s">
        <v>44</v>
      </c>
      <c r="H1395" s="218" t="s">
        <v>44</v>
      </c>
      <c r="I1395" s="218" t="s">
        <v>44</v>
      </c>
      <c r="J1395" s="218" t="s">
        <v>44</v>
      </c>
      <c r="K1395" s="218">
        <f>SUM(L1395-8)</f>
        <v>42193</v>
      </c>
      <c r="L1395" s="218">
        <f>SUM(M1395*1)</f>
        <v>42201</v>
      </c>
      <c r="M1395" s="218">
        <f>SUM(N1395*1)</f>
        <v>42201</v>
      </c>
      <c r="N1395" s="218">
        <f>SUM(O1395-1)</f>
        <v>42201</v>
      </c>
      <c r="O1395" s="218">
        <f>SUM(U1395-3)</f>
        <v>42202</v>
      </c>
      <c r="P1395" s="218">
        <f>SUM(U1395*1)</f>
        <v>42205</v>
      </c>
      <c r="Q1395" s="218" t="s">
        <v>44</v>
      </c>
      <c r="R1395" s="218" t="s">
        <v>44</v>
      </c>
      <c r="S1395" s="218" t="s">
        <v>44</v>
      </c>
      <c r="T1395" s="218" t="s">
        <v>44</v>
      </c>
      <c r="U1395" s="218">
        <f t="shared" ref="U1395:V1395" si="266">SUM(V1395-4)</f>
        <v>42205</v>
      </c>
      <c r="V1395" s="218">
        <f t="shared" si="266"/>
        <v>42209</v>
      </c>
      <c r="W1395" s="218">
        <f>SUM(X1395-3)</f>
        <v>42213</v>
      </c>
      <c r="X1395" s="218">
        <v>42216</v>
      </c>
      <c r="Y1395" s="234"/>
      <c r="Z1395" s="234"/>
      <c r="AA1395" s="220">
        <v>2108</v>
      </c>
      <c r="AB1395" s="900"/>
    </row>
    <row r="1396" spans="1:28" x14ac:dyDescent="0.25">
      <c r="A1396" s="462"/>
      <c r="B1396" s="206" t="s">
        <v>1113</v>
      </c>
      <c r="C1396" s="466"/>
      <c r="D1396" s="466"/>
      <c r="E1396" s="529"/>
      <c r="F1396" s="250"/>
      <c r="G1396" s="16"/>
      <c r="H1396" s="16"/>
      <c r="I1396" s="16"/>
      <c r="J1396" s="16"/>
      <c r="K1396" s="16"/>
      <c r="L1396" s="16"/>
      <c r="M1396" s="16"/>
      <c r="N1396" s="16"/>
      <c r="O1396" s="16"/>
      <c r="P1396" s="135"/>
      <c r="Q1396" s="135"/>
      <c r="R1396" s="135"/>
      <c r="S1396" s="135"/>
      <c r="T1396" s="135"/>
      <c r="U1396" s="135"/>
      <c r="V1396" s="135"/>
      <c r="W1396" s="135"/>
      <c r="X1396" s="16"/>
      <c r="Y1396" s="464"/>
      <c r="Z1396" s="464"/>
      <c r="AA1396" s="231"/>
      <c r="AB1396" s="900"/>
    </row>
    <row r="1397" spans="1:28" x14ac:dyDescent="0.25">
      <c r="A1397" s="462"/>
      <c r="B1397" s="206" t="s">
        <v>1141</v>
      </c>
      <c r="C1397" s="466"/>
      <c r="D1397" s="466"/>
      <c r="E1397" s="529"/>
      <c r="F1397" s="250"/>
      <c r="G1397" s="16"/>
      <c r="H1397" s="16"/>
      <c r="I1397" s="16"/>
      <c r="J1397" s="16"/>
      <c r="K1397" s="16"/>
      <c r="L1397" s="16"/>
      <c r="M1397" s="16"/>
      <c r="N1397" s="16"/>
      <c r="O1397" s="16"/>
      <c r="P1397" s="135"/>
      <c r="Q1397" s="135"/>
      <c r="R1397" s="135"/>
      <c r="S1397" s="135"/>
      <c r="T1397" s="135"/>
      <c r="U1397" s="135"/>
      <c r="V1397" s="135"/>
      <c r="W1397" s="135"/>
      <c r="X1397" s="16"/>
      <c r="Y1397" s="464"/>
      <c r="Z1397" s="464"/>
      <c r="AA1397" s="231"/>
      <c r="AB1397" s="900"/>
    </row>
    <row r="1398" spans="1:28" x14ac:dyDescent="0.25">
      <c r="A1398" s="462"/>
      <c r="B1398" s="206" t="s">
        <v>1130</v>
      </c>
      <c r="C1398" s="466"/>
      <c r="D1398" s="466"/>
      <c r="E1398" s="529"/>
      <c r="F1398" s="250"/>
      <c r="G1398" s="16"/>
      <c r="H1398" s="16"/>
      <c r="I1398" s="16"/>
      <c r="J1398" s="16"/>
      <c r="K1398" s="16"/>
      <c r="L1398" s="16"/>
      <c r="M1398" s="16"/>
      <c r="N1398" s="16"/>
      <c r="O1398" s="16"/>
      <c r="P1398" s="135"/>
      <c r="Q1398" s="135"/>
      <c r="R1398" s="135"/>
      <c r="S1398" s="135"/>
      <c r="T1398" s="135"/>
      <c r="U1398" s="135"/>
      <c r="V1398" s="135"/>
      <c r="W1398" s="135"/>
      <c r="X1398" s="16"/>
      <c r="Y1398" s="464"/>
      <c r="Z1398" s="464"/>
      <c r="AA1398" s="231"/>
      <c r="AB1398" s="900"/>
    </row>
    <row r="1399" spans="1:28" x14ac:dyDescent="0.25">
      <c r="A1399" s="462"/>
      <c r="B1399" s="206" t="s">
        <v>1127</v>
      </c>
      <c r="C1399" s="466"/>
      <c r="D1399" s="466"/>
      <c r="E1399" s="529"/>
      <c r="F1399" s="250"/>
      <c r="G1399" s="16"/>
      <c r="H1399" s="16"/>
      <c r="I1399" s="16"/>
      <c r="J1399" s="16"/>
      <c r="K1399" s="16"/>
      <c r="L1399" s="16"/>
      <c r="M1399" s="16"/>
      <c r="N1399" s="16"/>
      <c r="O1399" s="16"/>
      <c r="P1399" s="135"/>
      <c r="Q1399" s="135"/>
      <c r="R1399" s="135"/>
      <c r="S1399" s="135"/>
      <c r="T1399" s="135"/>
      <c r="U1399" s="135"/>
      <c r="V1399" s="135"/>
      <c r="W1399" s="135"/>
      <c r="X1399" s="16"/>
      <c r="Y1399" s="464"/>
      <c r="Z1399" s="464"/>
      <c r="AA1399" s="231"/>
      <c r="AB1399" s="900"/>
    </row>
    <row r="1400" spans="1:28" ht="25.5" x14ac:dyDescent="0.25">
      <c r="A1400" s="539" t="s">
        <v>507</v>
      </c>
      <c r="B1400" s="248" t="s">
        <v>92</v>
      </c>
      <c r="C1400" s="440" t="str">
        <f t="shared" ref="C1400" si="267">IF(AB1400&gt;=470000,"LPN",IF(AND(AB1400&gt;190000,AB1400&lt;470000),"LP",IF(AND(AB1400&gt;=56000,AB1400&lt;=190000),"3C","2C ")))</f>
        <v xml:space="preserve">2C </v>
      </c>
      <c r="D1400" s="440"/>
      <c r="E1400" s="214" t="s">
        <v>1111</v>
      </c>
      <c r="F1400" s="256" t="s">
        <v>1142</v>
      </c>
      <c r="G1400" s="218" t="s">
        <v>44</v>
      </c>
      <c r="H1400" s="218" t="s">
        <v>44</v>
      </c>
      <c r="I1400" s="218" t="s">
        <v>44</v>
      </c>
      <c r="J1400" s="218" t="s">
        <v>44</v>
      </c>
      <c r="K1400" s="218">
        <f>SUM(L1400-8)</f>
        <v>42207</v>
      </c>
      <c r="L1400" s="218">
        <f>SUM(M1400*1)</f>
        <v>42215</v>
      </c>
      <c r="M1400" s="218">
        <f>SUM(N1400*1)</f>
        <v>42215</v>
      </c>
      <c r="N1400" s="218">
        <f>SUM(O1400-1)</f>
        <v>42215</v>
      </c>
      <c r="O1400" s="218">
        <f>SUM(U1400-3)</f>
        <v>42216</v>
      </c>
      <c r="P1400" s="218">
        <f>SUM(U1400*1)</f>
        <v>42219</v>
      </c>
      <c r="Q1400" s="218" t="s">
        <v>44</v>
      </c>
      <c r="R1400" s="218" t="s">
        <v>44</v>
      </c>
      <c r="S1400" s="218" t="s">
        <v>44</v>
      </c>
      <c r="T1400" s="218" t="s">
        <v>44</v>
      </c>
      <c r="U1400" s="218">
        <f t="shared" ref="U1400:V1400" si="268">SUM(V1400-4)</f>
        <v>42219</v>
      </c>
      <c r="V1400" s="218">
        <f t="shared" si="268"/>
        <v>42223</v>
      </c>
      <c r="W1400" s="218">
        <f>SUM(X1400-3)</f>
        <v>42227</v>
      </c>
      <c r="X1400" s="218">
        <v>42230</v>
      </c>
      <c r="Y1400" s="234"/>
      <c r="Z1400" s="234"/>
      <c r="AA1400" s="220">
        <v>2151</v>
      </c>
      <c r="AB1400" s="900"/>
    </row>
    <row r="1401" spans="1:28" x14ac:dyDescent="0.25">
      <c r="A1401" s="462"/>
      <c r="B1401" s="206" t="s">
        <v>1143</v>
      </c>
      <c r="C1401" s="466"/>
      <c r="D1401" s="466"/>
      <c r="E1401" s="529"/>
      <c r="F1401" s="250"/>
      <c r="G1401" s="16"/>
      <c r="H1401" s="16"/>
      <c r="I1401" s="16"/>
      <c r="J1401" s="16"/>
      <c r="K1401" s="16"/>
      <c r="L1401" s="16"/>
      <c r="M1401" s="16"/>
      <c r="N1401" s="16"/>
      <c r="O1401" s="16"/>
      <c r="P1401" s="135"/>
      <c r="Q1401" s="135"/>
      <c r="R1401" s="135"/>
      <c r="S1401" s="135"/>
      <c r="T1401" s="135"/>
      <c r="U1401" s="135"/>
      <c r="V1401" s="135"/>
      <c r="W1401" s="135"/>
      <c r="X1401" s="16"/>
      <c r="Y1401" s="464"/>
      <c r="Z1401" s="464"/>
      <c r="AA1401" s="231"/>
      <c r="AB1401" s="900"/>
    </row>
    <row r="1402" spans="1:28" x14ac:dyDescent="0.25">
      <c r="A1402" s="462"/>
      <c r="B1402" s="206" t="s">
        <v>1144</v>
      </c>
      <c r="C1402" s="466"/>
      <c r="D1402" s="466"/>
      <c r="E1402" s="529"/>
      <c r="F1402" s="250"/>
      <c r="G1402" s="16"/>
      <c r="H1402" s="16"/>
      <c r="I1402" s="16"/>
      <c r="J1402" s="16"/>
      <c r="K1402" s="16"/>
      <c r="L1402" s="16"/>
      <c r="M1402" s="16"/>
      <c r="N1402" s="16"/>
      <c r="O1402" s="16"/>
      <c r="P1402" s="135"/>
      <c r="Q1402" s="135"/>
      <c r="R1402" s="135"/>
      <c r="S1402" s="135"/>
      <c r="T1402" s="135"/>
      <c r="U1402" s="135"/>
      <c r="V1402" s="135"/>
      <c r="W1402" s="135"/>
      <c r="X1402" s="16"/>
      <c r="Y1402" s="464"/>
      <c r="Z1402" s="464"/>
      <c r="AA1402" s="231"/>
      <c r="AB1402" s="900"/>
    </row>
    <row r="1403" spans="1:28" x14ac:dyDescent="0.25">
      <c r="A1403" s="462"/>
      <c r="B1403" s="206" t="s">
        <v>1121</v>
      </c>
      <c r="C1403" s="466"/>
      <c r="D1403" s="466"/>
      <c r="E1403" s="529"/>
      <c r="F1403" s="250"/>
      <c r="G1403" s="16"/>
      <c r="H1403" s="16"/>
      <c r="I1403" s="16"/>
      <c r="J1403" s="16"/>
      <c r="K1403" s="16"/>
      <c r="L1403" s="16"/>
      <c r="M1403" s="16"/>
      <c r="N1403" s="16"/>
      <c r="O1403" s="16"/>
      <c r="P1403" s="135"/>
      <c r="Q1403" s="135"/>
      <c r="R1403" s="135"/>
      <c r="S1403" s="135"/>
      <c r="T1403" s="135"/>
      <c r="U1403" s="135"/>
      <c r="V1403" s="135"/>
      <c r="W1403" s="135"/>
      <c r="X1403" s="16"/>
      <c r="Y1403" s="464"/>
      <c r="Z1403" s="464"/>
      <c r="AA1403" s="231"/>
      <c r="AB1403" s="900"/>
    </row>
    <row r="1404" spans="1:28" ht="25.5" x14ac:dyDescent="0.25">
      <c r="A1404" s="539" t="s">
        <v>507</v>
      </c>
      <c r="B1404" s="248" t="s">
        <v>92</v>
      </c>
      <c r="C1404" s="440" t="str">
        <f t="shared" ref="C1404" si="269">IF(AB1404&gt;=470000,"LPN",IF(AND(AB1404&gt;190000,AB1404&lt;470000),"LP",IF(AND(AB1404&gt;=56000,AB1404&lt;=190000),"3C","2C ")))</f>
        <v xml:space="preserve">2C </v>
      </c>
      <c r="D1404" s="440"/>
      <c r="E1404" s="214" t="s">
        <v>1111</v>
      </c>
      <c r="F1404" s="256" t="s">
        <v>1145</v>
      </c>
      <c r="G1404" s="218" t="s">
        <v>44</v>
      </c>
      <c r="H1404" s="218" t="s">
        <v>44</v>
      </c>
      <c r="I1404" s="218" t="s">
        <v>44</v>
      </c>
      <c r="J1404" s="218" t="s">
        <v>44</v>
      </c>
      <c r="K1404" s="218">
        <f>SUM(L1404-8)</f>
        <v>42235</v>
      </c>
      <c r="L1404" s="218">
        <f>SUM(M1404*1)</f>
        <v>42243</v>
      </c>
      <c r="M1404" s="218">
        <f>SUM(N1404*1)</f>
        <v>42243</v>
      </c>
      <c r="N1404" s="218">
        <f>SUM(O1404-1)</f>
        <v>42243</v>
      </c>
      <c r="O1404" s="218">
        <f>SUM(U1404-3)</f>
        <v>42244</v>
      </c>
      <c r="P1404" s="218">
        <f>SUM(U1404*1)</f>
        <v>42247</v>
      </c>
      <c r="Q1404" s="218" t="s">
        <v>44</v>
      </c>
      <c r="R1404" s="218" t="s">
        <v>44</v>
      </c>
      <c r="S1404" s="218" t="s">
        <v>44</v>
      </c>
      <c r="T1404" s="218" t="s">
        <v>44</v>
      </c>
      <c r="U1404" s="218">
        <f t="shared" ref="U1404:V1404" si="270">SUM(V1404-4)</f>
        <v>42247</v>
      </c>
      <c r="V1404" s="218">
        <f t="shared" si="270"/>
        <v>42251</v>
      </c>
      <c r="W1404" s="218">
        <f>SUM(X1404-3)</f>
        <v>42255</v>
      </c>
      <c r="X1404" s="218">
        <v>42258</v>
      </c>
      <c r="Y1404" s="234"/>
      <c r="Z1404" s="234"/>
      <c r="AA1404" s="220">
        <v>7493</v>
      </c>
      <c r="AB1404" s="900"/>
    </row>
    <row r="1405" spans="1:28" x14ac:dyDescent="0.25">
      <c r="A1405" s="462"/>
      <c r="B1405" s="206" t="s">
        <v>1146</v>
      </c>
      <c r="C1405" s="466"/>
      <c r="D1405" s="466"/>
      <c r="E1405" s="529"/>
      <c r="F1405" s="250"/>
      <c r="G1405" s="16"/>
      <c r="H1405" s="16"/>
      <c r="I1405" s="16"/>
      <c r="J1405" s="16"/>
      <c r="K1405" s="16"/>
      <c r="L1405" s="16"/>
      <c r="M1405" s="16"/>
      <c r="N1405" s="16"/>
      <c r="O1405" s="16"/>
      <c r="P1405" s="135"/>
      <c r="Q1405" s="135"/>
      <c r="R1405" s="135"/>
      <c r="S1405" s="135"/>
      <c r="T1405" s="135"/>
      <c r="U1405" s="135"/>
      <c r="V1405" s="135"/>
      <c r="W1405" s="135"/>
      <c r="X1405" s="16"/>
      <c r="Y1405" s="464"/>
      <c r="Z1405" s="464"/>
      <c r="AA1405" s="231"/>
      <c r="AB1405" s="900"/>
    </row>
    <row r="1406" spans="1:28" x14ac:dyDescent="0.25">
      <c r="A1406" s="462"/>
      <c r="B1406" s="206" t="s">
        <v>1131</v>
      </c>
      <c r="C1406" s="466"/>
      <c r="D1406" s="466"/>
      <c r="E1406" s="529"/>
      <c r="F1406" s="250"/>
      <c r="G1406" s="16"/>
      <c r="H1406" s="16"/>
      <c r="I1406" s="16"/>
      <c r="J1406" s="16"/>
      <c r="K1406" s="16"/>
      <c r="L1406" s="16"/>
      <c r="M1406" s="16"/>
      <c r="N1406" s="16"/>
      <c r="O1406" s="16"/>
      <c r="P1406" s="135"/>
      <c r="Q1406" s="135"/>
      <c r="R1406" s="135"/>
      <c r="S1406" s="135"/>
      <c r="T1406" s="135"/>
      <c r="U1406" s="135"/>
      <c r="V1406" s="135"/>
      <c r="W1406" s="135"/>
      <c r="X1406" s="16"/>
      <c r="Y1406" s="464"/>
      <c r="Z1406" s="464"/>
      <c r="AA1406" s="231"/>
      <c r="AB1406" s="900"/>
    </row>
    <row r="1407" spans="1:28" x14ac:dyDescent="0.25">
      <c r="A1407" s="462"/>
      <c r="B1407" s="206" t="s">
        <v>1147</v>
      </c>
      <c r="C1407" s="466"/>
      <c r="D1407" s="466"/>
      <c r="E1407" s="529"/>
      <c r="F1407" s="250"/>
      <c r="G1407" s="16"/>
      <c r="H1407" s="16"/>
      <c r="I1407" s="16"/>
      <c r="J1407" s="16"/>
      <c r="K1407" s="16"/>
      <c r="L1407" s="16"/>
      <c r="M1407" s="16"/>
      <c r="N1407" s="16"/>
      <c r="O1407" s="16"/>
      <c r="P1407" s="135"/>
      <c r="Q1407" s="135"/>
      <c r="R1407" s="135"/>
      <c r="S1407" s="135"/>
      <c r="T1407" s="135"/>
      <c r="U1407" s="135"/>
      <c r="V1407" s="135"/>
      <c r="W1407" s="135"/>
      <c r="X1407" s="16"/>
      <c r="Y1407" s="464"/>
      <c r="Z1407" s="464"/>
      <c r="AA1407" s="231"/>
      <c r="AB1407" s="900"/>
    </row>
    <row r="1408" spans="1:28" x14ac:dyDescent="0.25">
      <c r="A1408" s="462"/>
      <c r="B1408" s="206" t="s">
        <v>1148</v>
      </c>
      <c r="C1408" s="466"/>
      <c r="D1408" s="466"/>
      <c r="E1408" s="529"/>
      <c r="F1408" s="250"/>
      <c r="G1408" s="16"/>
      <c r="H1408" s="16"/>
      <c r="I1408" s="16"/>
      <c r="J1408" s="16"/>
      <c r="K1408" s="16"/>
      <c r="L1408" s="16"/>
      <c r="M1408" s="16"/>
      <c r="N1408" s="16"/>
      <c r="O1408" s="16"/>
      <c r="P1408" s="135"/>
      <c r="Q1408" s="135"/>
      <c r="R1408" s="135"/>
      <c r="S1408" s="135"/>
      <c r="T1408" s="135"/>
      <c r="U1408" s="135"/>
      <c r="V1408" s="135"/>
      <c r="W1408" s="135"/>
      <c r="X1408" s="16"/>
      <c r="Y1408" s="464"/>
      <c r="Z1408" s="464"/>
      <c r="AA1408" s="231"/>
      <c r="AB1408" s="900"/>
    </row>
    <row r="1409" spans="1:28" x14ac:dyDescent="0.25">
      <c r="A1409" s="462"/>
      <c r="B1409" s="206" t="s">
        <v>1149</v>
      </c>
      <c r="C1409" s="466"/>
      <c r="D1409" s="466"/>
      <c r="E1409" s="529"/>
      <c r="F1409" s="250"/>
      <c r="G1409" s="16"/>
      <c r="H1409" s="16"/>
      <c r="I1409" s="16"/>
      <c r="J1409" s="16"/>
      <c r="K1409" s="16"/>
      <c r="L1409" s="16"/>
      <c r="M1409" s="16"/>
      <c r="N1409" s="16"/>
      <c r="O1409" s="16"/>
      <c r="P1409" s="135"/>
      <c r="Q1409" s="135"/>
      <c r="R1409" s="135"/>
      <c r="S1409" s="135"/>
      <c r="T1409" s="135"/>
      <c r="U1409" s="135"/>
      <c r="V1409" s="135"/>
      <c r="W1409" s="135"/>
      <c r="X1409" s="16"/>
      <c r="Y1409" s="464"/>
      <c r="Z1409" s="464"/>
      <c r="AA1409" s="231"/>
      <c r="AB1409" s="900"/>
    </row>
    <row r="1410" spans="1:28" ht="25.5" x14ac:dyDescent="0.25">
      <c r="A1410" s="539" t="s">
        <v>507</v>
      </c>
      <c r="B1410" s="248" t="s">
        <v>92</v>
      </c>
      <c r="C1410" s="440" t="str">
        <f t="shared" ref="C1410" si="271">IF(AB1410&gt;=470000,"LPN",IF(AND(AB1410&gt;190000,AB1410&lt;470000),"LP",IF(AND(AB1410&gt;=56000,AB1410&lt;=190000),"3C","2C ")))</f>
        <v xml:space="preserve">2C </v>
      </c>
      <c r="D1410" s="440"/>
      <c r="E1410" s="214" t="s">
        <v>1111</v>
      </c>
      <c r="F1410" s="256" t="s">
        <v>1150</v>
      </c>
      <c r="G1410" s="218" t="s">
        <v>44</v>
      </c>
      <c r="H1410" s="218" t="s">
        <v>44</v>
      </c>
      <c r="I1410" s="218" t="s">
        <v>44</v>
      </c>
      <c r="J1410" s="218" t="s">
        <v>44</v>
      </c>
      <c r="K1410" s="218">
        <f>SUM(L1410-8)</f>
        <v>42263</v>
      </c>
      <c r="L1410" s="218">
        <f>SUM(M1410*1)</f>
        <v>42271</v>
      </c>
      <c r="M1410" s="218">
        <f>SUM(N1410*1)</f>
        <v>42271</v>
      </c>
      <c r="N1410" s="218">
        <f>SUM(O1410-1)</f>
        <v>42271</v>
      </c>
      <c r="O1410" s="218">
        <f>SUM(U1410-3)</f>
        <v>42272</v>
      </c>
      <c r="P1410" s="218">
        <f>SUM(U1410*1)</f>
        <v>42275</v>
      </c>
      <c r="Q1410" s="218" t="s">
        <v>44</v>
      </c>
      <c r="R1410" s="218" t="s">
        <v>44</v>
      </c>
      <c r="S1410" s="218" t="s">
        <v>44</v>
      </c>
      <c r="T1410" s="218" t="s">
        <v>44</v>
      </c>
      <c r="U1410" s="218">
        <f t="shared" ref="U1410:V1410" si="272">SUM(V1410-4)</f>
        <v>42275</v>
      </c>
      <c r="V1410" s="218">
        <f t="shared" si="272"/>
        <v>42279</v>
      </c>
      <c r="W1410" s="218">
        <f>SUM(X1410-3)</f>
        <v>42283</v>
      </c>
      <c r="X1410" s="218">
        <v>42286</v>
      </c>
      <c r="Y1410" s="234"/>
      <c r="Z1410" s="234"/>
      <c r="AA1410" s="220">
        <v>830</v>
      </c>
      <c r="AB1410" s="900"/>
    </row>
    <row r="1411" spans="1:28" x14ac:dyDescent="0.25">
      <c r="A1411" s="462"/>
      <c r="B1411" s="206" t="s">
        <v>1151</v>
      </c>
      <c r="C1411" s="466"/>
      <c r="D1411" s="466"/>
      <c r="E1411" s="529"/>
      <c r="F1411" s="250"/>
      <c r="G1411" s="16"/>
      <c r="H1411" s="16"/>
      <c r="I1411" s="16"/>
      <c r="J1411" s="16"/>
      <c r="K1411" s="16"/>
      <c r="L1411" s="16"/>
      <c r="M1411" s="16"/>
      <c r="N1411" s="16"/>
      <c r="O1411" s="16"/>
      <c r="P1411" s="135"/>
      <c r="Q1411" s="135"/>
      <c r="R1411" s="135"/>
      <c r="S1411" s="135"/>
      <c r="T1411" s="135"/>
      <c r="U1411" s="135"/>
      <c r="V1411" s="135"/>
      <c r="W1411" s="135"/>
      <c r="X1411" s="16"/>
      <c r="Y1411" s="464"/>
      <c r="Z1411" s="464"/>
      <c r="AA1411" s="231"/>
      <c r="AB1411" s="900"/>
    </row>
    <row r="1412" spans="1:28" ht="25.5" x14ac:dyDescent="0.25">
      <c r="A1412" s="535"/>
      <c r="B1412" s="248" t="s">
        <v>663</v>
      </c>
      <c r="C1412" s="440" t="str">
        <f>IF(AB1412&gt;=470000,"LPN",IF(AND(AB1412&gt;190000,AB1412&lt;470000),"LP",IF(AND(AB1412&gt;=56000,AB1412&lt;=190000),"3C","2C ")))</f>
        <v xml:space="preserve">2C </v>
      </c>
      <c r="D1412" s="440"/>
      <c r="E1412" s="214" t="s">
        <v>1152</v>
      </c>
      <c r="F1412" s="256" t="s">
        <v>1153</v>
      </c>
      <c r="G1412" s="218" t="s">
        <v>44</v>
      </c>
      <c r="H1412" s="218" t="s">
        <v>44</v>
      </c>
      <c r="I1412" s="218" t="s">
        <v>44</v>
      </c>
      <c r="J1412" s="218" t="s">
        <v>44</v>
      </c>
      <c r="K1412" s="218">
        <f>SUM(L1412-8)</f>
        <v>42067</v>
      </c>
      <c r="L1412" s="218">
        <f t="shared" ref="L1412:M1412" si="273">SUM(M1412*1)</f>
        <v>42075</v>
      </c>
      <c r="M1412" s="218">
        <f t="shared" si="273"/>
        <v>42075</v>
      </c>
      <c r="N1412" s="218">
        <f>SUM(O1412-1)</f>
        <v>42075</v>
      </c>
      <c r="O1412" s="218">
        <f>SUM(U1412-3)</f>
        <v>42076</v>
      </c>
      <c r="P1412" s="218">
        <f>SUM(U1412*1)</f>
        <v>42079</v>
      </c>
      <c r="Q1412" s="218" t="s">
        <v>44</v>
      </c>
      <c r="R1412" s="218" t="s">
        <v>44</v>
      </c>
      <c r="S1412" s="218" t="s">
        <v>44</v>
      </c>
      <c r="T1412" s="218" t="s">
        <v>44</v>
      </c>
      <c r="U1412" s="218">
        <f>SUM(V1412-4)</f>
        <v>42079</v>
      </c>
      <c r="V1412" s="218">
        <f>SUM(W1412-4)</f>
        <v>42083</v>
      </c>
      <c r="W1412" s="218">
        <f>SUM(X1412-3)</f>
        <v>42087</v>
      </c>
      <c r="X1412" s="218">
        <v>42090</v>
      </c>
      <c r="Y1412" s="234"/>
      <c r="Z1412" s="234"/>
      <c r="AA1412" s="220">
        <v>11764</v>
      </c>
      <c r="AB1412" s="900"/>
    </row>
    <row r="1413" spans="1:28" x14ac:dyDescent="0.25">
      <c r="A1413" s="462" t="s">
        <v>507</v>
      </c>
      <c r="B1413" s="206" t="s">
        <v>1154</v>
      </c>
      <c r="C1413" s="466"/>
      <c r="D1413" s="466"/>
      <c r="E1413" s="529"/>
      <c r="F1413" s="250"/>
      <c r="G1413" s="16"/>
      <c r="H1413" s="16"/>
      <c r="I1413" s="16"/>
      <c r="J1413" s="16"/>
      <c r="K1413" s="16"/>
      <c r="L1413" s="16"/>
      <c r="M1413" s="16"/>
      <c r="N1413" s="16"/>
      <c r="O1413" s="16"/>
      <c r="P1413" s="135"/>
      <c r="Q1413" s="135"/>
      <c r="R1413" s="135"/>
      <c r="S1413" s="135"/>
      <c r="T1413" s="135"/>
      <c r="U1413" s="135"/>
      <c r="V1413" s="135"/>
      <c r="W1413" s="135"/>
      <c r="X1413" s="16"/>
      <c r="Y1413" s="464"/>
      <c r="Z1413" s="464"/>
      <c r="AA1413" s="231"/>
      <c r="AB1413" s="900"/>
    </row>
    <row r="1414" spans="1:28" x14ac:dyDescent="0.25">
      <c r="A1414" s="462"/>
      <c r="B1414" s="206" t="s">
        <v>1155</v>
      </c>
      <c r="C1414" s="466"/>
      <c r="D1414" s="466"/>
      <c r="E1414" s="529"/>
      <c r="F1414" s="250"/>
      <c r="G1414" s="16"/>
      <c r="H1414" s="16"/>
      <c r="I1414" s="16"/>
      <c r="J1414" s="16"/>
      <c r="K1414" s="16"/>
      <c r="L1414" s="16"/>
      <c r="M1414" s="16"/>
      <c r="N1414" s="16"/>
      <c r="O1414" s="16"/>
      <c r="P1414" s="135"/>
      <c r="Q1414" s="135"/>
      <c r="R1414" s="135"/>
      <c r="S1414" s="135"/>
      <c r="T1414" s="135"/>
      <c r="U1414" s="135"/>
      <c r="V1414" s="135"/>
      <c r="W1414" s="135"/>
      <c r="X1414" s="16"/>
      <c r="Y1414" s="464"/>
      <c r="Z1414" s="464"/>
      <c r="AA1414" s="231"/>
      <c r="AB1414" s="900"/>
    </row>
    <row r="1415" spans="1:28" x14ac:dyDescent="0.25">
      <c r="A1415" s="462"/>
      <c r="B1415" s="206" t="s">
        <v>1156</v>
      </c>
      <c r="C1415" s="466"/>
      <c r="D1415" s="466"/>
      <c r="E1415" s="529"/>
      <c r="F1415" s="250"/>
      <c r="G1415" s="16"/>
      <c r="H1415" s="16"/>
      <c r="I1415" s="16"/>
      <c r="J1415" s="16"/>
      <c r="K1415" s="16"/>
      <c r="L1415" s="16"/>
      <c r="M1415" s="16"/>
      <c r="N1415" s="16"/>
      <c r="O1415" s="16"/>
      <c r="P1415" s="135"/>
      <c r="Q1415" s="135"/>
      <c r="R1415" s="135"/>
      <c r="S1415" s="135"/>
      <c r="T1415" s="135"/>
      <c r="U1415" s="135"/>
      <c r="V1415" s="135"/>
      <c r="W1415" s="135"/>
      <c r="X1415" s="16"/>
      <c r="Y1415" s="464"/>
      <c r="Z1415" s="464"/>
      <c r="AA1415" s="231"/>
      <c r="AB1415" s="900"/>
    </row>
    <row r="1416" spans="1:28" x14ac:dyDescent="0.25">
      <c r="A1416" s="462"/>
      <c r="B1416" s="206" t="s">
        <v>1157</v>
      </c>
      <c r="C1416" s="466"/>
      <c r="D1416" s="466"/>
      <c r="E1416" s="529"/>
      <c r="F1416" s="250"/>
      <c r="G1416" s="16"/>
      <c r="H1416" s="16"/>
      <c r="I1416" s="16"/>
      <c r="J1416" s="16"/>
      <c r="K1416" s="16"/>
      <c r="L1416" s="16"/>
      <c r="M1416" s="16"/>
      <c r="N1416" s="16"/>
      <c r="O1416" s="16"/>
      <c r="P1416" s="135"/>
      <c r="Q1416" s="135"/>
      <c r="R1416" s="135"/>
      <c r="S1416" s="135"/>
      <c r="T1416" s="135"/>
      <c r="U1416" s="135"/>
      <c r="V1416" s="135"/>
      <c r="W1416" s="135"/>
      <c r="X1416" s="16"/>
      <c r="Y1416" s="464"/>
      <c r="Z1416" s="464"/>
      <c r="AA1416" s="231"/>
      <c r="AB1416" s="900"/>
    </row>
    <row r="1417" spans="1:28" x14ac:dyDescent="0.25">
      <c r="A1417" s="462"/>
      <c r="B1417" s="206" t="s">
        <v>1158</v>
      </c>
      <c r="C1417" s="466"/>
      <c r="D1417" s="466"/>
      <c r="E1417" s="529"/>
      <c r="F1417" s="250"/>
      <c r="G1417" s="16"/>
      <c r="H1417" s="16"/>
      <c r="I1417" s="16"/>
      <c r="J1417" s="16"/>
      <c r="K1417" s="16"/>
      <c r="L1417" s="16"/>
      <c r="M1417" s="16"/>
      <c r="N1417" s="16"/>
      <c r="O1417" s="16"/>
      <c r="P1417" s="135"/>
      <c r="Q1417" s="135"/>
      <c r="R1417" s="135"/>
      <c r="S1417" s="135"/>
      <c r="T1417" s="135"/>
      <c r="U1417" s="135"/>
      <c r="V1417" s="135"/>
      <c r="W1417" s="135"/>
      <c r="X1417" s="16"/>
      <c r="Y1417" s="464"/>
      <c r="Z1417" s="464"/>
      <c r="AA1417" s="231"/>
      <c r="AB1417" s="900"/>
    </row>
    <row r="1418" spans="1:28" x14ac:dyDescent="0.25">
      <c r="A1418" s="462"/>
      <c r="B1418" s="206" t="s">
        <v>1159</v>
      </c>
      <c r="C1418" s="466"/>
      <c r="D1418" s="466"/>
      <c r="E1418" s="529"/>
      <c r="F1418" s="250"/>
      <c r="G1418" s="16"/>
      <c r="H1418" s="16"/>
      <c r="I1418" s="16"/>
      <c r="J1418" s="16"/>
      <c r="K1418" s="16"/>
      <c r="L1418" s="16"/>
      <c r="M1418" s="16"/>
      <c r="N1418" s="16"/>
      <c r="O1418" s="16"/>
      <c r="P1418" s="135"/>
      <c r="Q1418" s="135"/>
      <c r="R1418" s="135"/>
      <c r="S1418" s="135"/>
      <c r="T1418" s="135"/>
      <c r="U1418" s="135"/>
      <c r="V1418" s="135"/>
      <c r="W1418" s="135"/>
      <c r="X1418" s="16"/>
      <c r="Y1418" s="464"/>
      <c r="Z1418" s="464"/>
      <c r="AA1418" s="231"/>
      <c r="AB1418" s="900"/>
    </row>
    <row r="1419" spans="1:28" ht="25.5" x14ac:dyDescent="0.25">
      <c r="A1419" s="532"/>
      <c r="B1419" s="248" t="s">
        <v>877</v>
      </c>
      <c r="C1419" s="440" t="str">
        <f>IF(AB1419&gt;=470000,"LPN",IF(AND(AB1419&gt;190000,AB1419&lt;470000),"LP",IF(AND(AB1419&gt;=56000,AB1419&lt;=190000),"3C","2C ")))</f>
        <v xml:space="preserve">2C </v>
      </c>
      <c r="D1419" s="440"/>
      <c r="E1419" s="214" t="s">
        <v>1160</v>
      </c>
      <c r="F1419" s="256" t="s">
        <v>1161</v>
      </c>
      <c r="G1419" s="218" t="s">
        <v>44</v>
      </c>
      <c r="H1419" s="218" t="s">
        <v>44</v>
      </c>
      <c r="I1419" s="218" t="s">
        <v>44</v>
      </c>
      <c r="J1419" s="218" t="s">
        <v>44</v>
      </c>
      <c r="K1419" s="218">
        <f>SUM(L1419-8)</f>
        <v>42067</v>
      </c>
      <c r="L1419" s="218">
        <f t="shared" ref="L1419:M1419" si="274">SUM(M1419*1)</f>
        <v>42075</v>
      </c>
      <c r="M1419" s="218">
        <f t="shared" si="274"/>
        <v>42075</v>
      </c>
      <c r="N1419" s="218">
        <f>SUM(O1419-1)</f>
        <v>42075</v>
      </c>
      <c r="O1419" s="218">
        <f>SUM(U1419-3)</f>
        <v>42076</v>
      </c>
      <c r="P1419" s="218">
        <f>SUM(U1419*1)</f>
        <v>42079</v>
      </c>
      <c r="Q1419" s="218" t="s">
        <v>44</v>
      </c>
      <c r="R1419" s="218" t="s">
        <v>44</v>
      </c>
      <c r="S1419" s="218" t="s">
        <v>44</v>
      </c>
      <c r="T1419" s="218" t="s">
        <v>44</v>
      </c>
      <c r="U1419" s="218">
        <f>SUM(V1419-4)</f>
        <v>42079</v>
      </c>
      <c r="V1419" s="218">
        <f>SUM(W1419-4)</f>
        <v>42083</v>
      </c>
      <c r="W1419" s="218">
        <f>SUM(X1419-3)</f>
        <v>42087</v>
      </c>
      <c r="X1419" s="218">
        <v>42090</v>
      </c>
      <c r="Y1419" s="234"/>
      <c r="Z1419" s="234"/>
      <c r="AA1419" s="220">
        <v>4513.7299999999996</v>
      </c>
      <c r="AB1419" s="879"/>
    </row>
    <row r="1420" spans="1:28" x14ac:dyDescent="0.25">
      <c r="A1420" s="462"/>
      <c r="B1420" s="206" t="s">
        <v>1162</v>
      </c>
      <c r="C1420" s="466"/>
      <c r="D1420" s="466"/>
      <c r="E1420" s="529"/>
      <c r="F1420" s="250"/>
      <c r="G1420" s="16"/>
      <c r="H1420" s="16"/>
      <c r="I1420" s="16"/>
      <c r="J1420" s="16"/>
      <c r="K1420" s="16"/>
      <c r="L1420" s="16"/>
      <c r="M1420" s="16"/>
      <c r="N1420" s="16"/>
      <c r="O1420" s="16"/>
      <c r="P1420" s="135"/>
      <c r="Q1420" s="135"/>
      <c r="R1420" s="135"/>
      <c r="S1420" s="135"/>
      <c r="T1420" s="135"/>
      <c r="U1420" s="135"/>
      <c r="V1420" s="135"/>
      <c r="W1420" s="135"/>
      <c r="X1420" s="16"/>
      <c r="Y1420" s="464"/>
      <c r="Z1420" s="464"/>
      <c r="AA1420" s="231"/>
      <c r="AB1420" s="900"/>
    </row>
    <row r="1421" spans="1:28" x14ac:dyDescent="0.25">
      <c r="A1421" s="462"/>
      <c r="B1421" s="206" t="s">
        <v>1163</v>
      </c>
      <c r="C1421" s="466"/>
      <c r="D1421" s="466"/>
      <c r="E1421" s="529"/>
      <c r="F1421" s="250"/>
      <c r="G1421" s="16"/>
      <c r="H1421" s="16"/>
      <c r="I1421" s="16"/>
      <c r="J1421" s="16"/>
      <c r="K1421" s="16"/>
      <c r="L1421" s="16"/>
      <c r="M1421" s="16"/>
      <c r="N1421" s="16"/>
      <c r="O1421" s="16"/>
      <c r="P1421" s="135"/>
      <c r="Q1421" s="135"/>
      <c r="R1421" s="135"/>
      <c r="S1421" s="135"/>
      <c r="T1421" s="135"/>
      <c r="U1421" s="135"/>
      <c r="V1421" s="135"/>
      <c r="W1421" s="135"/>
      <c r="X1421" s="16"/>
      <c r="Y1421" s="464"/>
      <c r="Z1421" s="464"/>
      <c r="AA1421" s="231"/>
      <c r="AB1421" s="900"/>
    </row>
    <row r="1422" spans="1:28" x14ac:dyDescent="0.25">
      <c r="A1422" s="462"/>
      <c r="B1422" s="206" t="s">
        <v>1164</v>
      </c>
      <c r="C1422" s="466"/>
      <c r="D1422" s="466"/>
      <c r="E1422" s="529"/>
      <c r="F1422" s="250"/>
      <c r="G1422" s="16"/>
      <c r="H1422" s="16"/>
      <c r="I1422" s="16"/>
      <c r="J1422" s="16"/>
      <c r="K1422" s="16"/>
      <c r="L1422" s="16"/>
      <c r="M1422" s="16"/>
      <c r="N1422" s="16"/>
      <c r="O1422" s="16"/>
      <c r="P1422" s="135"/>
      <c r="Q1422" s="135"/>
      <c r="R1422" s="135"/>
      <c r="S1422" s="135"/>
      <c r="T1422" s="135"/>
      <c r="U1422" s="135"/>
      <c r="V1422" s="135"/>
      <c r="W1422" s="135"/>
      <c r="X1422" s="16"/>
      <c r="Y1422" s="464"/>
      <c r="Z1422" s="464"/>
      <c r="AA1422" s="231"/>
      <c r="AB1422" s="900"/>
    </row>
    <row r="1423" spans="1:28" x14ac:dyDescent="0.25">
      <c r="A1423" s="462"/>
      <c r="B1423" s="206" t="s">
        <v>1165</v>
      </c>
      <c r="C1423" s="466"/>
      <c r="D1423" s="466"/>
      <c r="E1423" s="529"/>
      <c r="F1423" s="250"/>
      <c r="G1423" s="16"/>
      <c r="H1423" s="16"/>
      <c r="I1423" s="16"/>
      <c r="J1423" s="16"/>
      <c r="K1423" s="16"/>
      <c r="L1423" s="16"/>
      <c r="M1423" s="16"/>
      <c r="N1423" s="16"/>
      <c r="O1423" s="16"/>
      <c r="P1423" s="135"/>
      <c r="Q1423" s="135"/>
      <c r="R1423" s="135"/>
      <c r="S1423" s="135"/>
      <c r="T1423" s="135"/>
      <c r="U1423" s="135"/>
      <c r="V1423" s="135"/>
      <c r="W1423" s="135"/>
      <c r="X1423" s="16"/>
      <c r="Y1423" s="464"/>
      <c r="Z1423" s="464"/>
      <c r="AA1423" s="231"/>
      <c r="AB1423" s="900"/>
    </row>
    <row r="1424" spans="1:28" x14ac:dyDescent="0.25">
      <c r="A1424" s="462"/>
      <c r="B1424" s="206" t="s">
        <v>1166</v>
      </c>
      <c r="C1424" s="466"/>
      <c r="D1424" s="466"/>
      <c r="E1424" s="529"/>
      <c r="F1424" s="250"/>
      <c r="G1424" s="16"/>
      <c r="H1424" s="16"/>
      <c r="I1424" s="16"/>
      <c r="J1424" s="16"/>
      <c r="K1424" s="16"/>
      <c r="L1424" s="16"/>
      <c r="M1424" s="16"/>
      <c r="N1424" s="16"/>
      <c r="O1424" s="16"/>
      <c r="P1424" s="135"/>
      <c r="Q1424" s="135"/>
      <c r="R1424" s="135"/>
      <c r="S1424" s="135"/>
      <c r="T1424" s="135"/>
      <c r="U1424" s="135"/>
      <c r="V1424" s="135"/>
      <c r="W1424" s="135"/>
      <c r="X1424" s="16"/>
      <c r="Y1424" s="464"/>
      <c r="Z1424" s="464"/>
      <c r="AA1424" s="231"/>
      <c r="AB1424" s="900"/>
    </row>
    <row r="1425" spans="1:28" x14ac:dyDescent="0.25">
      <c r="A1425" s="462"/>
      <c r="B1425" s="206" t="s">
        <v>1167</v>
      </c>
      <c r="C1425" s="466"/>
      <c r="D1425" s="466"/>
      <c r="E1425" s="529"/>
      <c r="F1425" s="250"/>
      <c r="G1425" s="16"/>
      <c r="H1425" s="16"/>
      <c r="I1425" s="16"/>
      <c r="J1425" s="16"/>
      <c r="K1425" s="16"/>
      <c r="L1425" s="16"/>
      <c r="M1425" s="16"/>
      <c r="N1425" s="16"/>
      <c r="O1425" s="16"/>
      <c r="P1425" s="135"/>
      <c r="Q1425" s="135"/>
      <c r="R1425" s="135"/>
      <c r="S1425" s="135"/>
      <c r="T1425" s="135"/>
      <c r="U1425" s="135"/>
      <c r="V1425" s="135"/>
      <c r="W1425" s="135"/>
      <c r="X1425" s="16"/>
      <c r="Y1425" s="464"/>
      <c r="Z1425" s="464"/>
      <c r="AA1425" s="231"/>
      <c r="AB1425" s="900"/>
    </row>
    <row r="1426" spans="1:28" x14ac:dyDescent="0.25">
      <c r="A1426" s="462"/>
      <c r="B1426" s="206" t="s">
        <v>1168</v>
      </c>
      <c r="C1426" s="466"/>
      <c r="D1426" s="466"/>
      <c r="E1426" s="529"/>
      <c r="F1426" s="250"/>
      <c r="G1426" s="16"/>
      <c r="H1426" s="16"/>
      <c r="I1426" s="16"/>
      <c r="J1426" s="16"/>
      <c r="K1426" s="16"/>
      <c r="L1426" s="16"/>
      <c r="M1426" s="16"/>
      <c r="N1426" s="16"/>
      <c r="O1426" s="16"/>
      <c r="P1426" s="135"/>
      <c r="Q1426" s="135"/>
      <c r="R1426" s="135"/>
      <c r="S1426" s="135"/>
      <c r="T1426" s="135"/>
      <c r="U1426" s="135"/>
      <c r="V1426" s="135"/>
      <c r="W1426" s="135"/>
      <c r="X1426" s="16"/>
      <c r="Y1426" s="464"/>
      <c r="Z1426" s="464"/>
      <c r="AA1426" s="231"/>
      <c r="AB1426" s="900"/>
    </row>
    <row r="1427" spans="1:28" ht="25.5" x14ac:dyDescent="0.25">
      <c r="A1427" s="532"/>
      <c r="B1427" s="248" t="s">
        <v>877</v>
      </c>
      <c r="C1427" s="440" t="str">
        <f>IF(AB1427&gt;=470000,"LPN",IF(AND(AB1427&gt;190000,AB1427&lt;470000),"LP",IF(AND(AB1427&gt;=56000,AB1427&lt;=190000),"3C","2C ")))</f>
        <v xml:space="preserve">2C </v>
      </c>
      <c r="D1427" s="440"/>
      <c r="E1427" s="214" t="s">
        <v>1160</v>
      </c>
      <c r="F1427" s="256" t="s">
        <v>1169</v>
      </c>
      <c r="G1427" s="218" t="s">
        <v>44</v>
      </c>
      <c r="H1427" s="218" t="s">
        <v>44</v>
      </c>
      <c r="I1427" s="218" t="s">
        <v>44</v>
      </c>
      <c r="J1427" s="218" t="s">
        <v>44</v>
      </c>
      <c r="K1427" s="218">
        <f>SUM(L1427-8)</f>
        <v>42130</v>
      </c>
      <c r="L1427" s="218">
        <f t="shared" ref="L1427:M1427" si="275">SUM(M1427*1)</f>
        <v>42138</v>
      </c>
      <c r="M1427" s="218">
        <f t="shared" si="275"/>
        <v>42138</v>
      </c>
      <c r="N1427" s="218">
        <f>SUM(O1427-1)</f>
        <v>42138</v>
      </c>
      <c r="O1427" s="218">
        <f>SUM(U1427-3)</f>
        <v>42139</v>
      </c>
      <c r="P1427" s="218">
        <f>SUM(U1427*1)</f>
        <v>42142</v>
      </c>
      <c r="Q1427" s="218" t="s">
        <v>44</v>
      </c>
      <c r="R1427" s="218" t="s">
        <v>44</v>
      </c>
      <c r="S1427" s="218" t="s">
        <v>44</v>
      </c>
      <c r="T1427" s="218" t="s">
        <v>44</v>
      </c>
      <c r="U1427" s="218">
        <f>SUM(V1427-4)</f>
        <v>42142</v>
      </c>
      <c r="V1427" s="218">
        <f>SUM(W1427-4)</f>
        <v>42146</v>
      </c>
      <c r="W1427" s="218">
        <f>SUM(X1427-3)</f>
        <v>42150</v>
      </c>
      <c r="X1427" s="218">
        <v>42153</v>
      </c>
      <c r="Y1427" s="234"/>
      <c r="Z1427" s="234"/>
      <c r="AA1427" s="220">
        <v>1853.27</v>
      </c>
      <c r="AB1427" s="900"/>
    </row>
    <row r="1428" spans="1:28" x14ac:dyDescent="0.25">
      <c r="A1428" s="462"/>
      <c r="B1428" s="206" t="s">
        <v>1162</v>
      </c>
      <c r="C1428" s="466"/>
      <c r="D1428" s="466"/>
      <c r="E1428" s="529"/>
      <c r="F1428" s="250"/>
      <c r="G1428" s="16"/>
      <c r="H1428" s="16"/>
      <c r="I1428" s="16"/>
      <c r="J1428" s="16"/>
      <c r="K1428" s="16"/>
      <c r="L1428" s="16"/>
      <c r="M1428" s="16"/>
      <c r="N1428" s="16"/>
      <c r="O1428" s="16"/>
      <c r="P1428" s="135"/>
      <c r="Q1428" s="135"/>
      <c r="R1428" s="135"/>
      <c r="S1428" s="135"/>
      <c r="T1428" s="135"/>
      <c r="U1428" s="135"/>
      <c r="V1428" s="135"/>
      <c r="W1428" s="135"/>
      <c r="X1428" s="16"/>
      <c r="Y1428" s="464"/>
      <c r="Z1428" s="464"/>
      <c r="AA1428" s="231"/>
      <c r="AB1428" s="900"/>
    </row>
    <row r="1429" spans="1:28" x14ac:dyDescent="0.25">
      <c r="A1429" s="462"/>
      <c r="B1429" s="206" t="s">
        <v>1170</v>
      </c>
      <c r="C1429" s="466"/>
      <c r="D1429" s="466"/>
      <c r="E1429" s="529"/>
      <c r="F1429" s="250"/>
      <c r="G1429" s="16"/>
      <c r="H1429" s="16"/>
      <c r="I1429" s="16"/>
      <c r="J1429" s="16"/>
      <c r="K1429" s="16"/>
      <c r="L1429" s="16"/>
      <c r="M1429" s="16"/>
      <c r="N1429" s="16"/>
      <c r="O1429" s="16"/>
      <c r="P1429" s="135"/>
      <c r="Q1429" s="135"/>
      <c r="R1429" s="135"/>
      <c r="S1429" s="135"/>
      <c r="T1429" s="135"/>
      <c r="U1429" s="135"/>
      <c r="V1429" s="135"/>
      <c r="W1429" s="135"/>
      <c r="X1429" s="16"/>
      <c r="Y1429" s="464"/>
      <c r="Z1429" s="464"/>
      <c r="AA1429" s="231"/>
      <c r="AB1429" s="900"/>
    </row>
    <row r="1430" spans="1:28" x14ac:dyDescent="0.25">
      <c r="A1430" s="462"/>
      <c r="B1430" s="206" t="s">
        <v>1171</v>
      </c>
      <c r="C1430" s="466"/>
      <c r="D1430" s="466"/>
      <c r="E1430" s="529"/>
      <c r="F1430" s="250"/>
      <c r="G1430" s="16"/>
      <c r="H1430" s="16"/>
      <c r="I1430" s="16"/>
      <c r="J1430" s="16"/>
      <c r="K1430" s="16"/>
      <c r="L1430" s="16"/>
      <c r="M1430" s="16"/>
      <c r="N1430" s="16"/>
      <c r="O1430" s="16"/>
      <c r="P1430" s="135"/>
      <c r="Q1430" s="135"/>
      <c r="R1430" s="135"/>
      <c r="S1430" s="135"/>
      <c r="T1430" s="135"/>
      <c r="U1430" s="135"/>
      <c r="V1430" s="135"/>
      <c r="W1430" s="135"/>
      <c r="X1430" s="16"/>
      <c r="Y1430" s="464"/>
      <c r="Z1430" s="464"/>
      <c r="AA1430" s="231"/>
      <c r="AB1430" s="900"/>
    </row>
    <row r="1431" spans="1:28" ht="24" x14ac:dyDescent="0.25">
      <c r="A1431" s="532" t="s">
        <v>507</v>
      </c>
      <c r="B1431" s="248" t="s">
        <v>153</v>
      </c>
      <c r="C1431" s="440" t="s">
        <v>1172</v>
      </c>
      <c r="D1431" s="440"/>
      <c r="E1431" s="214" t="s">
        <v>1173</v>
      </c>
      <c r="F1431" s="256"/>
      <c r="G1431" s="218"/>
      <c r="H1431" s="218"/>
      <c r="I1431" s="218"/>
      <c r="J1431" s="218"/>
      <c r="K1431" s="218"/>
      <c r="L1431" s="218"/>
      <c r="M1431" s="218"/>
      <c r="N1431" s="218"/>
      <c r="O1431" s="218"/>
      <c r="P1431" s="218"/>
      <c r="Q1431" s="218"/>
      <c r="R1431" s="218"/>
      <c r="S1431" s="218"/>
      <c r="T1431" s="218"/>
      <c r="U1431" s="218"/>
      <c r="V1431" s="218"/>
      <c r="W1431" s="218"/>
      <c r="X1431" s="218"/>
      <c r="Y1431" s="234"/>
      <c r="Z1431" s="234"/>
      <c r="AA1431" s="220">
        <v>387756.04</v>
      </c>
      <c r="AB1431" s="879"/>
    </row>
    <row r="1432" spans="1:28" x14ac:dyDescent="0.25">
      <c r="A1432" s="462"/>
      <c r="B1432" s="206" t="s">
        <v>1174</v>
      </c>
      <c r="C1432" s="466"/>
      <c r="D1432" s="466"/>
      <c r="E1432" s="529"/>
      <c r="F1432" s="250"/>
      <c r="G1432" s="16"/>
      <c r="H1432" s="16"/>
      <c r="I1432" s="16"/>
      <c r="J1432" s="16"/>
      <c r="K1432" s="16"/>
      <c r="L1432" s="16"/>
      <c r="M1432" s="16"/>
      <c r="N1432" s="16"/>
      <c r="O1432" s="16"/>
      <c r="P1432" s="135"/>
      <c r="Q1432" s="135"/>
      <c r="R1432" s="135"/>
      <c r="S1432" s="135"/>
      <c r="T1432" s="135"/>
      <c r="U1432" s="135"/>
      <c r="V1432" s="135"/>
      <c r="W1432" s="135"/>
      <c r="X1432" s="16"/>
      <c r="Y1432" s="464"/>
      <c r="Z1432" s="464"/>
      <c r="AA1432" s="231"/>
      <c r="AB1432" s="900"/>
    </row>
    <row r="1433" spans="1:28" x14ac:dyDescent="0.25">
      <c r="A1433" s="462"/>
      <c r="B1433" s="206" t="s">
        <v>1175</v>
      </c>
      <c r="C1433" s="466"/>
      <c r="D1433" s="466"/>
      <c r="E1433" s="529"/>
      <c r="F1433" s="250"/>
      <c r="G1433" s="16"/>
      <c r="H1433" s="16"/>
      <c r="I1433" s="16"/>
      <c r="J1433" s="16"/>
      <c r="K1433" s="16"/>
      <c r="L1433" s="16"/>
      <c r="M1433" s="16"/>
      <c r="N1433" s="16"/>
      <c r="O1433" s="16"/>
      <c r="P1433" s="135"/>
      <c r="Q1433" s="135"/>
      <c r="R1433" s="135"/>
      <c r="S1433" s="135"/>
      <c r="T1433" s="135"/>
      <c r="U1433" s="135"/>
      <c r="V1433" s="135"/>
      <c r="W1433" s="135"/>
      <c r="X1433" s="16"/>
      <c r="Y1433" s="464"/>
      <c r="Z1433" s="464"/>
      <c r="AA1433" s="231"/>
      <c r="AB1433" s="900"/>
    </row>
    <row r="1434" spans="1:28" x14ac:dyDescent="0.25">
      <c r="A1434" s="462"/>
      <c r="B1434" s="206" t="s">
        <v>1176</v>
      </c>
      <c r="C1434" s="466"/>
      <c r="D1434" s="466"/>
      <c r="E1434" s="529"/>
      <c r="F1434" s="250"/>
      <c r="G1434" s="16"/>
      <c r="H1434" s="16"/>
      <c r="I1434" s="16"/>
      <c r="J1434" s="16"/>
      <c r="K1434" s="16"/>
      <c r="L1434" s="16"/>
      <c r="M1434" s="16"/>
      <c r="N1434" s="16"/>
      <c r="O1434" s="16"/>
      <c r="P1434" s="135"/>
      <c r="Q1434" s="135"/>
      <c r="R1434" s="135"/>
      <c r="S1434" s="135"/>
      <c r="T1434" s="135"/>
      <c r="U1434" s="135"/>
      <c r="V1434" s="135"/>
      <c r="W1434" s="135"/>
      <c r="X1434" s="16"/>
      <c r="Y1434" s="464"/>
      <c r="Z1434" s="464"/>
      <c r="AA1434" s="231"/>
      <c r="AB1434" s="900"/>
    </row>
    <row r="1435" spans="1:28" x14ac:dyDescent="0.25">
      <c r="A1435" s="462"/>
      <c r="B1435" s="206" t="s">
        <v>1177</v>
      </c>
      <c r="C1435" s="466"/>
      <c r="D1435" s="466"/>
      <c r="E1435" s="529"/>
      <c r="F1435" s="250"/>
      <c r="G1435" s="16"/>
      <c r="H1435" s="16"/>
      <c r="I1435" s="16"/>
      <c r="J1435" s="16"/>
      <c r="K1435" s="16"/>
      <c r="L1435" s="16"/>
      <c r="M1435" s="16"/>
      <c r="N1435" s="16"/>
      <c r="O1435" s="16"/>
      <c r="P1435" s="135"/>
      <c r="Q1435" s="135"/>
      <c r="R1435" s="135"/>
      <c r="S1435" s="135"/>
      <c r="T1435" s="135"/>
      <c r="U1435" s="135"/>
      <c r="V1435" s="135"/>
      <c r="W1435" s="135"/>
      <c r="X1435" s="16"/>
      <c r="Y1435" s="464"/>
      <c r="Z1435" s="464"/>
      <c r="AA1435" s="231"/>
      <c r="AB1435" s="900"/>
    </row>
    <row r="1436" spans="1:28" x14ac:dyDescent="0.25">
      <c r="A1436" s="462"/>
      <c r="B1436" s="206" t="s">
        <v>1178</v>
      </c>
      <c r="C1436" s="466"/>
      <c r="D1436" s="466"/>
      <c r="E1436" s="529"/>
      <c r="F1436" s="250"/>
      <c r="G1436" s="16"/>
      <c r="H1436" s="16"/>
      <c r="I1436" s="16"/>
      <c r="J1436" s="16"/>
      <c r="K1436" s="16"/>
      <c r="L1436" s="16"/>
      <c r="M1436" s="16"/>
      <c r="N1436" s="16"/>
      <c r="O1436" s="16"/>
      <c r="P1436" s="135"/>
      <c r="Q1436" s="135"/>
      <c r="R1436" s="135"/>
      <c r="S1436" s="135"/>
      <c r="T1436" s="135"/>
      <c r="U1436" s="135"/>
      <c r="V1436" s="135"/>
      <c r="W1436" s="135"/>
      <c r="X1436" s="16"/>
      <c r="Y1436" s="464"/>
      <c r="Z1436" s="464"/>
      <c r="AA1436" s="231"/>
      <c r="AB1436" s="900"/>
    </row>
    <row r="1437" spans="1:28" x14ac:dyDescent="0.25">
      <c r="A1437" s="462"/>
      <c r="B1437" s="206" t="s">
        <v>1179</v>
      </c>
      <c r="C1437" s="466"/>
      <c r="D1437" s="466"/>
      <c r="E1437" s="529"/>
      <c r="F1437" s="250"/>
      <c r="G1437" s="16"/>
      <c r="H1437" s="16"/>
      <c r="I1437" s="16"/>
      <c r="J1437" s="16"/>
      <c r="K1437" s="16"/>
      <c r="L1437" s="16"/>
      <c r="M1437" s="16"/>
      <c r="N1437" s="16"/>
      <c r="O1437" s="16"/>
      <c r="P1437" s="135"/>
      <c r="Q1437" s="135"/>
      <c r="R1437" s="135"/>
      <c r="S1437" s="135"/>
      <c r="T1437" s="135"/>
      <c r="U1437" s="135"/>
      <c r="V1437" s="135"/>
      <c r="W1437" s="135"/>
      <c r="X1437" s="16"/>
      <c r="Y1437" s="464"/>
      <c r="Z1437" s="464"/>
      <c r="AA1437" s="231"/>
      <c r="AB1437" s="900"/>
    </row>
    <row r="1438" spans="1:28" x14ac:dyDescent="0.25">
      <c r="A1438" s="462"/>
      <c r="B1438" s="206" t="s">
        <v>1180</v>
      </c>
      <c r="C1438" s="466"/>
      <c r="D1438" s="466"/>
      <c r="E1438" s="529"/>
      <c r="F1438" s="250"/>
      <c r="G1438" s="16"/>
      <c r="H1438" s="16"/>
      <c r="I1438" s="16"/>
      <c r="J1438" s="16"/>
      <c r="K1438" s="16"/>
      <c r="L1438" s="16"/>
      <c r="M1438" s="16"/>
      <c r="N1438" s="16"/>
      <c r="O1438" s="16"/>
      <c r="P1438" s="135"/>
      <c r="Q1438" s="135"/>
      <c r="R1438" s="135"/>
      <c r="S1438" s="135"/>
      <c r="T1438" s="135"/>
      <c r="U1438" s="135"/>
      <c r="V1438" s="135"/>
      <c r="W1438" s="135"/>
      <c r="X1438" s="16"/>
      <c r="Y1438" s="464"/>
      <c r="Z1438" s="464"/>
      <c r="AA1438" s="231"/>
      <c r="AB1438" s="900"/>
    </row>
    <row r="1439" spans="1:28" x14ac:dyDescent="0.25">
      <c r="A1439" s="462"/>
      <c r="B1439" s="206" t="s">
        <v>1181</v>
      </c>
      <c r="C1439" s="466"/>
      <c r="D1439" s="466"/>
      <c r="E1439" s="529"/>
      <c r="F1439" s="250"/>
      <c r="G1439" s="16"/>
      <c r="H1439" s="16"/>
      <c r="I1439" s="16"/>
      <c r="J1439" s="16"/>
      <c r="K1439" s="16"/>
      <c r="L1439" s="16"/>
      <c r="M1439" s="16"/>
      <c r="N1439" s="16"/>
      <c r="O1439" s="16"/>
      <c r="P1439" s="135"/>
      <c r="Q1439" s="135"/>
      <c r="R1439" s="135"/>
      <c r="S1439" s="135"/>
      <c r="T1439" s="135"/>
      <c r="U1439" s="135"/>
      <c r="V1439" s="135"/>
      <c r="W1439" s="135"/>
      <c r="X1439" s="16"/>
      <c r="Y1439" s="464"/>
      <c r="Z1439" s="464"/>
      <c r="AA1439" s="231"/>
      <c r="AB1439" s="900"/>
    </row>
    <row r="1440" spans="1:28" x14ac:dyDescent="0.25">
      <c r="A1440" s="462"/>
      <c r="B1440" s="206" t="s">
        <v>1182</v>
      </c>
      <c r="C1440" s="466"/>
      <c r="D1440" s="466"/>
      <c r="E1440" s="529"/>
      <c r="F1440" s="250"/>
      <c r="G1440" s="16"/>
      <c r="H1440" s="16"/>
      <c r="I1440" s="16"/>
      <c r="J1440" s="16"/>
      <c r="K1440" s="16"/>
      <c r="L1440" s="16"/>
      <c r="M1440" s="16"/>
      <c r="N1440" s="16"/>
      <c r="O1440" s="16"/>
      <c r="P1440" s="135"/>
      <c r="Q1440" s="135"/>
      <c r="R1440" s="135"/>
      <c r="S1440" s="135"/>
      <c r="T1440" s="135"/>
      <c r="U1440" s="135"/>
      <c r="V1440" s="135"/>
      <c r="W1440" s="135"/>
      <c r="X1440" s="16"/>
      <c r="Y1440" s="464"/>
      <c r="Z1440" s="464"/>
      <c r="AA1440" s="231"/>
      <c r="AB1440" s="900"/>
    </row>
    <row r="1441" spans="1:28" x14ac:dyDescent="0.25">
      <c r="A1441" s="462"/>
      <c r="B1441" s="206" t="s">
        <v>1183</v>
      </c>
      <c r="C1441" s="466"/>
      <c r="D1441" s="466"/>
      <c r="E1441" s="529"/>
      <c r="F1441" s="250"/>
      <c r="G1441" s="16"/>
      <c r="H1441" s="16"/>
      <c r="I1441" s="16"/>
      <c r="J1441" s="16"/>
      <c r="K1441" s="16"/>
      <c r="L1441" s="16"/>
      <c r="M1441" s="16"/>
      <c r="N1441" s="16"/>
      <c r="O1441" s="16"/>
      <c r="P1441" s="135"/>
      <c r="Q1441" s="135"/>
      <c r="R1441" s="135"/>
      <c r="S1441" s="135"/>
      <c r="T1441" s="135"/>
      <c r="U1441" s="135"/>
      <c r="V1441" s="135"/>
      <c r="W1441" s="135"/>
      <c r="X1441" s="16"/>
      <c r="Y1441" s="464"/>
      <c r="Z1441" s="464"/>
      <c r="AA1441" s="231"/>
      <c r="AB1441" s="900"/>
    </row>
    <row r="1442" spans="1:28" x14ac:dyDescent="0.25">
      <c r="A1442" s="462"/>
      <c r="B1442" s="206" t="s">
        <v>1184</v>
      </c>
      <c r="C1442" s="466"/>
      <c r="D1442" s="466"/>
      <c r="E1442" s="529"/>
      <c r="F1442" s="250"/>
      <c r="G1442" s="16"/>
      <c r="H1442" s="16"/>
      <c r="I1442" s="16"/>
      <c r="J1442" s="16"/>
      <c r="K1442" s="16"/>
      <c r="L1442" s="16"/>
      <c r="M1442" s="16"/>
      <c r="N1442" s="16"/>
      <c r="O1442" s="16"/>
      <c r="P1442" s="135"/>
      <c r="Q1442" s="135"/>
      <c r="R1442" s="135"/>
      <c r="S1442" s="135"/>
      <c r="T1442" s="135"/>
      <c r="U1442" s="135"/>
      <c r="V1442" s="135"/>
      <c r="W1442" s="135"/>
      <c r="X1442" s="16"/>
      <c r="Y1442" s="464"/>
      <c r="Z1442" s="464"/>
      <c r="AA1442" s="231"/>
      <c r="AB1442" s="900"/>
    </row>
    <row r="1443" spans="1:28" x14ac:dyDescent="0.25">
      <c r="A1443" s="462"/>
      <c r="B1443" s="206" t="s">
        <v>1185</v>
      </c>
      <c r="C1443" s="466"/>
      <c r="D1443" s="466"/>
      <c r="E1443" s="529"/>
      <c r="F1443" s="250"/>
      <c r="G1443" s="16"/>
      <c r="H1443" s="16"/>
      <c r="I1443" s="16"/>
      <c r="J1443" s="16"/>
      <c r="K1443" s="16"/>
      <c r="L1443" s="16"/>
      <c r="M1443" s="16"/>
      <c r="N1443" s="16"/>
      <c r="O1443" s="16"/>
      <c r="P1443" s="135"/>
      <c r="Q1443" s="135"/>
      <c r="R1443" s="135"/>
      <c r="S1443" s="135"/>
      <c r="T1443" s="135"/>
      <c r="U1443" s="135"/>
      <c r="V1443" s="135"/>
      <c r="W1443" s="135"/>
      <c r="X1443" s="16"/>
      <c r="Y1443" s="464"/>
      <c r="Z1443" s="464"/>
      <c r="AA1443" s="231"/>
      <c r="AB1443" s="900"/>
    </row>
    <row r="1444" spans="1:28" x14ac:dyDescent="0.25">
      <c r="A1444" s="462"/>
      <c r="B1444" s="206" t="s">
        <v>1186</v>
      </c>
      <c r="C1444" s="466"/>
      <c r="D1444" s="466"/>
      <c r="E1444" s="529"/>
      <c r="F1444" s="250"/>
      <c r="G1444" s="16"/>
      <c r="H1444" s="16"/>
      <c r="I1444" s="16"/>
      <c r="J1444" s="16"/>
      <c r="K1444" s="16"/>
      <c r="L1444" s="16"/>
      <c r="M1444" s="16"/>
      <c r="N1444" s="16"/>
      <c r="O1444" s="16"/>
      <c r="P1444" s="135"/>
      <c r="Q1444" s="135"/>
      <c r="R1444" s="135"/>
      <c r="S1444" s="135"/>
      <c r="T1444" s="135"/>
      <c r="U1444" s="135"/>
      <c r="V1444" s="135"/>
      <c r="W1444" s="135"/>
      <c r="X1444" s="16"/>
      <c r="Y1444" s="464"/>
      <c r="Z1444" s="464"/>
      <c r="AA1444" s="231"/>
      <c r="AB1444" s="900"/>
    </row>
    <row r="1445" spans="1:28" x14ac:dyDescent="0.25">
      <c r="A1445" s="462"/>
      <c r="B1445" s="206" t="s">
        <v>1187</v>
      </c>
      <c r="C1445" s="466"/>
      <c r="D1445" s="466"/>
      <c r="E1445" s="529"/>
      <c r="F1445" s="250"/>
      <c r="G1445" s="16"/>
      <c r="H1445" s="16"/>
      <c r="I1445" s="16"/>
      <c r="J1445" s="16"/>
      <c r="K1445" s="16"/>
      <c r="L1445" s="16"/>
      <c r="M1445" s="16"/>
      <c r="N1445" s="16"/>
      <c r="O1445" s="16"/>
      <c r="P1445" s="135"/>
      <c r="Q1445" s="135"/>
      <c r="R1445" s="135"/>
      <c r="S1445" s="135"/>
      <c r="T1445" s="135"/>
      <c r="U1445" s="135"/>
      <c r="V1445" s="135"/>
      <c r="W1445" s="135"/>
      <c r="X1445" s="16"/>
      <c r="Y1445" s="464"/>
      <c r="Z1445" s="464"/>
      <c r="AA1445" s="231"/>
      <c r="AB1445" s="900"/>
    </row>
    <row r="1446" spans="1:28" x14ac:dyDescent="0.25">
      <c r="A1446" s="462"/>
      <c r="B1446" s="206" t="s">
        <v>1188</v>
      </c>
      <c r="C1446" s="466"/>
      <c r="D1446" s="466"/>
      <c r="E1446" s="529"/>
      <c r="F1446" s="250"/>
      <c r="G1446" s="16"/>
      <c r="H1446" s="16"/>
      <c r="I1446" s="16"/>
      <c r="J1446" s="16"/>
      <c r="K1446" s="16"/>
      <c r="L1446" s="16"/>
      <c r="M1446" s="16"/>
      <c r="N1446" s="16"/>
      <c r="O1446" s="16"/>
      <c r="P1446" s="135"/>
      <c r="Q1446" s="135"/>
      <c r="R1446" s="135"/>
      <c r="S1446" s="135"/>
      <c r="T1446" s="135"/>
      <c r="U1446" s="135"/>
      <c r="V1446" s="135"/>
      <c r="W1446" s="135"/>
      <c r="X1446" s="16"/>
      <c r="Y1446" s="464"/>
      <c r="Z1446" s="464"/>
      <c r="AA1446" s="231"/>
      <c r="AB1446" s="900"/>
    </row>
    <row r="1447" spans="1:28" x14ac:dyDescent="0.25">
      <c r="A1447" s="462"/>
      <c r="B1447" s="206" t="s">
        <v>1189</v>
      </c>
      <c r="C1447" s="466"/>
      <c r="D1447" s="466"/>
      <c r="E1447" s="529"/>
      <c r="F1447" s="250"/>
      <c r="G1447" s="16"/>
      <c r="H1447" s="16"/>
      <c r="I1447" s="16"/>
      <c r="J1447" s="16"/>
      <c r="K1447" s="16"/>
      <c r="L1447" s="16"/>
      <c r="M1447" s="16"/>
      <c r="N1447" s="16"/>
      <c r="O1447" s="16"/>
      <c r="P1447" s="135"/>
      <c r="Q1447" s="135"/>
      <c r="R1447" s="135"/>
      <c r="S1447" s="135"/>
      <c r="T1447" s="135"/>
      <c r="U1447" s="135"/>
      <c r="V1447" s="135"/>
      <c r="W1447" s="135"/>
      <c r="X1447" s="16"/>
      <c r="Y1447" s="464"/>
      <c r="Z1447" s="464"/>
      <c r="AA1447" s="231"/>
      <c r="AB1447" s="900"/>
    </row>
    <row r="1448" spans="1:28" x14ac:dyDescent="0.25">
      <c r="A1448" s="462"/>
      <c r="B1448" s="206" t="s">
        <v>1190</v>
      </c>
      <c r="C1448" s="466"/>
      <c r="D1448" s="466"/>
      <c r="E1448" s="529"/>
      <c r="F1448" s="250"/>
      <c r="G1448" s="16"/>
      <c r="H1448" s="16"/>
      <c r="I1448" s="16"/>
      <c r="J1448" s="16"/>
      <c r="K1448" s="16"/>
      <c r="L1448" s="16"/>
      <c r="M1448" s="16"/>
      <c r="N1448" s="16"/>
      <c r="O1448" s="16"/>
      <c r="P1448" s="135"/>
      <c r="Q1448" s="135"/>
      <c r="R1448" s="135"/>
      <c r="S1448" s="135"/>
      <c r="T1448" s="135"/>
      <c r="U1448" s="135"/>
      <c r="V1448" s="135"/>
      <c r="W1448" s="135"/>
      <c r="X1448" s="16"/>
      <c r="Y1448" s="464"/>
      <c r="Z1448" s="464"/>
      <c r="AA1448" s="231"/>
      <c r="AB1448" s="900"/>
    </row>
    <row r="1449" spans="1:28" ht="25.5" x14ac:dyDescent="0.25">
      <c r="A1449" s="532"/>
      <c r="B1449" s="248" t="s">
        <v>153</v>
      </c>
      <c r="C1449" s="440" t="str">
        <f>IF(AB1449&gt;=470000,"LPN",IF(AND(AB1449&gt;190000,AB1449&lt;470000),"LP",IF(AND(AB1449&gt;=56000,AB1449&lt;=190000),"3C","2C ")))</f>
        <v xml:space="preserve">2C </v>
      </c>
      <c r="D1449" s="440"/>
      <c r="E1449" s="214" t="s">
        <v>1173</v>
      </c>
      <c r="F1449" s="256" t="s">
        <v>1169</v>
      </c>
      <c r="G1449" s="218" t="s">
        <v>44</v>
      </c>
      <c r="H1449" s="218" t="s">
        <v>44</v>
      </c>
      <c r="I1449" s="218" t="s">
        <v>44</v>
      </c>
      <c r="J1449" s="218" t="s">
        <v>44</v>
      </c>
      <c r="K1449" s="218">
        <f>SUM(L1449-8)</f>
        <v>42088</v>
      </c>
      <c r="L1449" s="218">
        <f t="shared" ref="L1449:M1449" si="276">SUM(M1449*1)</f>
        <v>42096</v>
      </c>
      <c r="M1449" s="218">
        <f t="shared" si="276"/>
        <v>42096</v>
      </c>
      <c r="N1449" s="218">
        <f>SUM(O1449-1)</f>
        <v>42096</v>
      </c>
      <c r="O1449" s="218">
        <f>SUM(U1449-3)</f>
        <v>42097</v>
      </c>
      <c r="P1449" s="218">
        <f>SUM(U1449*1)</f>
        <v>42100</v>
      </c>
      <c r="Q1449" s="218" t="s">
        <v>44</v>
      </c>
      <c r="R1449" s="218" t="s">
        <v>44</v>
      </c>
      <c r="S1449" s="218" t="s">
        <v>44</v>
      </c>
      <c r="T1449" s="218" t="s">
        <v>44</v>
      </c>
      <c r="U1449" s="218">
        <f>SUM(V1449-4)</f>
        <v>42100</v>
      </c>
      <c r="V1449" s="218">
        <f>SUM(W1449-4)</f>
        <v>42104</v>
      </c>
      <c r="W1449" s="218">
        <f>SUM(X1449-3)</f>
        <v>42108</v>
      </c>
      <c r="X1449" s="218">
        <v>42111</v>
      </c>
      <c r="Y1449" s="234"/>
      <c r="Z1449" s="234"/>
      <c r="AA1449" s="220">
        <v>67210.960000000006</v>
      </c>
      <c r="AB1449" s="900"/>
    </row>
    <row r="1450" spans="1:28" x14ac:dyDescent="0.25">
      <c r="A1450" s="462"/>
      <c r="B1450" s="206" t="s">
        <v>1191</v>
      </c>
      <c r="C1450" s="466"/>
      <c r="D1450" s="466"/>
      <c r="E1450" s="529"/>
      <c r="F1450" s="250"/>
      <c r="G1450" s="16"/>
      <c r="H1450" s="16"/>
      <c r="I1450" s="16"/>
      <c r="J1450" s="16"/>
      <c r="K1450" s="16"/>
      <c r="L1450" s="16"/>
      <c r="M1450" s="16"/>
      <c r="N1450" s="16"/>
      <c r="O1450" s="16"/>
      <c r="P1450" s="135"/>
      <c r="Q1450" s="135"/>
      <c r="R1450" s="135"/>
      <c r="S1450" s="135"/>
      <c r="T1450" s="135"/>
      <c r="U1450" s="135"/>
      <c r="V1450" s="135"/>
      <c r="W1450" s="135"/>
      <c r="X1450" s="16"/>
      <c r="Y1450" s="464"/>
      <c r="Z1450" s="464"/>
      <c r="AA1450" s="231"/>
      <c r="AB1450" s="900"/>
    </row>
    <row r="1451" spans="1:28" x14ac:dyDescent="0.25">
      <c r="A1451" s="462"/>
      <c r="B1451" s="206" t="s">
        <v>1192</v>
      </c>
      <c r="C1451" s="466"/>
      <c r="D1451" s="466"/>
      <c r="E1451" s="529"/>
      <c r="F1451" s="250"/>
      <c r="G1451" s="16"/>
      <c r="H1451" s="16"/>
      <c r="I1451" s="16"/>
      <c r="J1451" s="16"/>
      <c r="K1451" s="16"/>
      <c r="L1451" s="16"/>
      <c r="M1451" s="16"/>
      <c r="N1451" s="16"/>
      <c r="O1451" s="16"/>
      <c r="P1451" s="135"/>
      <c r="Q1451" s="135"/>
      <c r="R1451" s="135"/>
      <c r="S1451" s="135"/>
      <c r="T1451" s="135"/>
      <c r="U1451" s="135"/>
      <c r="V1451" s="135"/>
      <c r="W1451" s="135"/>
      <c r="X1451" s="16"/>
      <c r="Y1451" s="464"/>
      <c r="Z1451" s="464"/>
      <c r="AA1451" s="231"/>
      <c r="AB1451" s="900"/>
    </row>
    <row r="1452" spans="1:28" x14ac:dyDescent="0.25">
      <c r="A1452" s="462"/>
      <c r="B1452" s="206" t="s">
        <v>1193</v>
      </c>
      <c r="C1452" s="466"/>
      <c r="D1452" s="466"/>
      <c r="E1452" s="529"/>
      <c r="F1452" s="250"/>
      <c r="G1452" s="16"/>
      <c r="H1452" s="16"/>
      <c r="I1452" s="16"/>
      <c r="J1452" s="16"/>
      <c r="K1452" s="16"/>
      <c r="L1452" s="16"/>
      <c r="M1452" s="16"/>
      <c r="N1452" s="16"/>
      <c r="O1452" s="16"/>
      <c r="P1452" s="135"/>
      <c r="Q1452" s="135"/>
      <c r="R1452" s="135"/>
      <c r="S1452" s="135"/>
      <c r="T1452" s="135"/>
      <c r="U1452" s="135"/>
      <c r="V1452" s="135"/>
      <c r="W1452" s="135"/>
      <c r="X1452" s="16"/>
      <c r="Y1452" s="464"/>
      <c r="Z1452" s="464"/>
      <c r="AA1452" s="231"/>
      <c r="AB1452" s="900"/>
    </row>
    <row r="1453" spans="1:28" x14ac:dyDescent="0.25">
      <c r="A1453" s="462"/>
      <c r="B1453" s="206" t="s">
        <v>1194</v>
      </c>
      <c r="C1453" s="466"/>
      <c r="D1453" s="466"/>
      <c r="E1453" s="529"/>
      <c r="F1453" s="250"/>
      <c r="G1453" s="16"/>
      <c r="H1453" s="16"/>
      <c r="I1453" s="16"/>
      <c r="J1453" s="16"/>
      <c r="K1453" s="16"/>
      <c r="L1453" s="16"/>
      <c r="M1453" s="16"/>
      <c r="N1453" s="16"/>
      <c r="O1453" s="16"/>
      <c r="P1453" s="135"/>
      <c r="Q1453" s="135"/>
      <c r="R1453" s="135"/>
      <c r="S1453" s="135"/>
      <c r="T1453" s="135"/>
      <c r="U1453" s="135"/>
      <c r="V1453" s="135"/>
      <c r="W1453" s="135"/>
      <c r="X1453" s="16"/>
      <c r="Y1453" s="464"/>
      <c r="Z1453" s="464"/>
      <c r="AA1453" s="231"/>
      <c r="AB1453" s="900"/>
    </row>
    <row r="1454" spans="1:28" x14ac:dyDescent="0.25">
      <c r="A1454" s="462"/>
      <c r="B1454" s="206" t="s">
        <v>1195</v>
      </c>
      <c r="C1454" s="466"/>
      <c r="D1454" s="466"/>
      <c r="E1454" s="529"/>
      <c r="F1454" s="250"/>
      <c r="G1454" s="16"/>
      <c r="H1454" s="16"/>
      <c r="I1454" s="16"/>
      <c r="J1454" s="16"/>
      <c r="K1454" s="16"/>
      <c r="L1454" s="16"/>
      <c r="M1454" s="16"/>
      <c r="N1454" s="16"/>
      <c r="O1454" s="16"/>
      <c r="P1454" s="135"/>
      <c r="Q1454" s="135"/>
      <c r="R1454" s="135"/>
      <c r="S1454" s="135"/>
      <c r="T1454" s="135"/>
      <c r="U1454" s="135"/>
      <c r="V1454" s="135"/>
      <c r="W1454" s="135"/>
      <c r="X1454" s="16"/>
      <c r="Y1454" s="464"/>
      <c r="Z1454" s="464"/>
      <c r="AA1454" s="231"/>
      <c r="AB1454" s="900"/>
    </row>
    <row r="1455" spans="1:28" x14ac:dyDescent="0.25">
      <c r="A1455" s="462"/>
      <c r="B1455" s="206" t="s">
        <v>1196</v>
      </c>
      <c r="C1455" s="466"/>
      <c r="D1455" s="466"/>
      <c r="E1455" s="529"/>
      <c r="F1455" s="250"/>
      <c r="G1455" s="16"/>
      <c r="H1455" s="16"/>
      <c r="I1455" s="16"/>
      <c r="J1455" s="16"/>
      <c r="K1455" s="16"/>
      <c r="L1455" s="16"/>
      <c r="M1455" s="16"/>
      <c r="N1455" s="16"/>
      <c r="O1455" s="16"/>
      <c r="P1455" s="135"/>
      <c r="Q1455" s="135"/>
      <c r="R1455" s="135"/>
      <c r="S1455" s="135"/>
      <c r="T1455" s="135"/>
      <c r="U1455" s="135"/>
      <c r="V1455" s="135"/>
      <c r="W1455" s="135"/>
      <c r="X1455" s="16"/>
      <c r="Y1455" s="464"/>
      <c r="Z1455" s="464"/>
      <c r="AA1455" s="231"/>
      <c r="AB1455" s="900"/>
    </row>
    <row r="1456" spans="1:28" x14ac:dyDescent="0.25">
      <c r="A1456" s="462"/>
      <c r="B1456" s="206" t="s">
        <v>1197</v>
      </c>
      <c r="C1456" s="466"/>
      <c r="D1456" s="466"/>
      <c r="E1456" s="529"/>
      <c r="F1456" s="250"/>
      <c r="G1456" s="16"/>
      <c r="H1456" s="16"/>
      <c r="I1456" s="16"/>
      <c r="J1456" s="16"/>
      <c r="K1456" s="16"/>
      <c r="L1456" s="16"/>
      <c r="M1456" s="16"/>
      <c r="N1456" s="16"/>
      <c r="O1456" s="16"/>
      <c r="P1456" s="135"/>
      <c r="Q1456" s="135"/>
      <c r="R1456" s="135"/>
      <c r="S1456" s="135"/>
      <c r="T1456" s="135"/>
      <c r="U1456" s="135"/>
      <c r="V1456" s="135"/>
      <c r="W1456" s="135"/>
      <c r="X1456" s="16"/>
      <c r="Y1456" s="464"/>
      <c r="Z1456" s="464"/>
      <c r="AA1456" s="231"/>
      <c r="AB1456" s="900"/>
    </row>
    <row r="1457" spans="1:28" x14ac:dyDescent="0.25">
      <c r="A1457" s="462"/>
      <c r="B1457" s="206" t="s">
        <v>1198</v>
      </c>
      <c r="C1457" s="466"/>
      <c r="D1457" s="466"/>
      <c r="E1457" s="529"/>
      <c r="F1457" s="250"/>
      <c r="G1457" s="16"/>
      <c r="H1457" s="16"/>
      <c r="I1457" s="16"/>
      <c r="J1457" s="16"/>
      <c r="K1457" s="16"/>
      <c r="L1457" s="16"/>
      <c r="M1457" s="16"/>
      <c r="N1457" s="16"/>
      <c r="O1457" s="16"/>
      <c r="P1457" s="135"/>
      <c r="Q1457" s="135"/>
      <c r="R1457" s="135"/>
      <c r="S1457" s="135"/>
      <c r="T1457" s="135"/>
      <c r="U1457" s="135"/>
      <c r="V1457" s="135"/>
      <c r="W1457" s="135"/>
      <c r="X1457" s="16"/>
      <c r="Y1457" s="464"/>
      <c r="Z1457" s="464"/>
      <c r="AA1457" s="231"/>
      <c r="AB1457" s="900"/>
    </row>
    <row r="1458" spans="1:28" x14ac:dyDescent="0.25">
      <c r="A1458" s="462"/>
      <c r="B1458" s="206" t="s">
        <v>1199</v>
      </c>
      <c r="C1458" s="466"/>
      <c r="D1458" s="466"/>
      <c r="E1458" s="529"/>
      <c r="F1458" s="250"/>
      <c r="G1458" s="16"/>
      <c r="H1458" s="16"/>
      <c r="I1458" s="16"/>
      <c r="J1458" s="16"/>
      <c r="K1458" s="16"/>
      <c r="L1458" s="16"/>
      <c r="M1458" s="16"/>
      <c r="N1458" s="16"/>
      <c r="O1458" s="16"/>
      <c r="P1458" s="135"/>
      <c r="Q1458" s="135"/>
      <c r="R1458" s="135"/>
      <c r="S1458" s="135"/>
      <c r="T1458" s="135"/>
      <c r="U1458" s="135"/>
      <c r="V1458" s="135"/>
      <c r="W1458" s="135"/>
      <c r="X1458" s="16"/>
      <c r="Y1458" s="464"/>
      <c r="Z1458" s="464"/>
      <c r="AA1458" s="231"/>
      <c r="AB1458" s="900"/>
    </row>
    <row r="1459" spans="1:28" x14ac:dyDescent="0.25">
      <c r="A1459" s="462"/>
      <c r="B1459" s="206" t="s">
        <v>1200</v>
      </c>
      <c r="C1459" s="466"/>
      <c r="D1459" s="466"/>
      <c r="E1459" s="529"/>
      <c r="F1459" s="250"/>
      <c r="G1459" s="16"/>
      <c r="H1459" s="16"/>
      <c r="I1459" s="16"/>
      <c r="J1459" s="16"/>
      <c r="K1459" s="16"/>
      <c r="L1459" s="16"/>
      <c r="M1459" s="16"/>
      <c r="N1459" s="16"/>
      <c r="O1459" s="16"/>
      <c r="P1459" s="135"/>
      <c r="Q1459" s="135"/>
      <c r="R1459" s="135"/>
      <c r="S1459" s="135"/>
      <c r="T1459" s="135"/>
      <c r="U1459" s="135"/>
      <c r="V1459" s="135"/>
      <c r="W1459" s="135"/>
      <c r="X1459" s="16"/>
      <c r="Y1459" s="464"/>
      <c r="Z1459" s="464"/>
      <c r="AA1459" s="231"/>
      <c r="AB1459" s="900"/>
    </row>
    <row r="1460" spans="1:28" x14ac:dyDescent="0.25">
      <c r="A1460" s="462"/>
      <c r="B1460" s="206" t="s">
        <v>1201</v>
      </c>
      <c r="C1460" s="466"/>
      <c r="D1460" s="466"/>
      <c r="E1460" s="529"/>
      <c r="F1460" s="250"/>
      <c r="G1460" s="16"/>
      <c r="H1460" s="16"/>
      <c r="I1460" s="16"/>
      <c r="J1460" s="16"/>
      <c r="K1460" s="16"/>
      <c r="L1460" s="16"/>
      <c r="M1460" s="16"/>
      <c r="N1460" s="16"/>
      <c r="O1460" s="16"/>
      <c r="P1460" s="135"/>
      <c r="Q1460" s="135"/>
      <c r="R1460" s="135"/>
      <c r="S1460" s="135"/>
      <c r="T1460" s="135"/>
      <c r="U1460" s="135"/>
      <c r="V1460" s="135"/>
      <c r="W1460" s="135"/>
      <c r="X1460" s="16"/>
      <c r="Y1460" s="464"/>
      <c r="Z1460" s="464"/>
      <c r="AA1460" s="231"/>
      <c r="AB1460" s="900"/>
    </row>
    <row r="1461" spans="1:28" x14ac:dyDescent="0.25">
      <c r="A1461" s="462"/>
      <c r="B1461" s="206" t="s">
        <v>1202</v>
      </c>
      <c r="C1461" s="466"/>
      <c r="D1461" s="466"/>
      <c r="E1461" s="529"/>
      <c r="F1461" s="250"/>
      <c r="G1461" s="16"/>
      <c r="H1461" s="16"/>
      <c r="I1461" s="16"/>
      <c r="J1461" s="16"/>
      <c r="K1461" s="16"/>
      <c r="L1461" s="16"/>
      <c r="M1461" s="16"/>
      <c r="N1461" s="16"/>
      <c r="O1461" s="16"/>
      <c r="P1461" s="135"/>
      <c r="Q1461" s="135"/>
      <c r="R1461" s="135"/>
      <c r="S1461" s="135"/>
      <c r="T1461" s="135"/>
      <c r="U1461" s="135"/>
      <c r="V1461" s="135"/>
      <c r="W1461" s="135"/>
      <c r="X1461" s="16"/>
      <c r="Y1461" s="464"/>
      <c r="Z1461" s="464"/>
      <c r="AA1461" s="231"/>
      <c r="AB1461" s="900"/>
    </row>
    <row r="1462" spans="1:28" x14ac:dyDescent="0.25">
      <c r="A1462" s="462"/>
      <c r="B1462" s="206" t="s">
        <v>1203</v>
      </c>
      <c r="C1462" s="466"/>
      <c r="D1462" s="466"/>
      <c r="E1462" s="529"/>
      <c r="F1462" s="250"/>
      <c r="G1462" s="16"/>
      <c r="H1462" s="16"/>
      <c r="I1462" s="16"/>
      <c r="J1462" s="16"/>
      <c r="K1462" s="16"/>
      <c r="L1462" s="16"/>
      <c r="M1462" s="16"/>
      <c r="N1462" s="16"/>
      <c r="O1462" s="16"/>
      <c r="P1462" s="135"/>
      <c r="Q1462" s="135"/>
      <c r="R1462" s="135"/>
      <c r="S1462" s="135"/>
      <c r="T1462" s="135"/>
      <c r="U1462" s="135"/>
      <c r="V1462" s="135"/>
      <c r="W1462" s="135"/>
      <c r="X1462" s="16"/>
      <c r="Y1462" s="464"/>
      <c r="Z1462" s="464"/>
      <c r="AA1462" s="231"/>
      <c r="AB1462" s="900"/>
    </row>
    <row r="1463" spans="1:28" ht="25.5" x14ac:dyDescent="0.25">
      <c r="A1463" s="532"/>
      <c r="B1463" s="248" t="s">
        <v>153</v>
      </c>
      <c r="C1463" s="440" t="str">
        <f>IF(AB1463&gt;=470000,"LPN",IF(AND(AB1463&gt;190000,AB1463&lt;470000),"LP",IF(AND(AB1463&gt;=56000,AB1463&lt;=190000),"3C","2C ")))</f>
        <v xml:space="preserve">2C </v>
      </c>
      <c r="D1463" s="440"/>
      <c r="E1463" s="214" t="s">
        <v>1173</v>
      </c>
      <c r="F1463" s="256" t="s">
        <v>1204</v>
      </c>
      <c r="G1463" s="218" t="s">
        <v>44</v>
      </c>
      <c r="H1463" s="218" t="s">
        <v>44</v>
      </c>
      <c r="I1463" s="218" t="s">
        <v>44</v>
      </c>
      <c r="J1463" s="218" t="s">
        <v>44</v>
      </c>
      <c r="K1463" s="218">
        <f>SUM(L1463-8)</f>
        <v>42165</v>
      </c>
      <c r="L1463" s="218">
        <f t="shared" ref="L1463:M1463" si="277">SUM(M1463*1)</f>
        <v>42173</v>
      </c>
      <c r="M1463" s="218">
        <f t="shared" si="277"/>
        <v>42173</v>
      </c>
      <c r="N1463" s="218">
        <f>SUM(O1463-1)</f>
        <v>42173</v>
      </c>
      <c r="O1463" s="218">
        <f>SUM(U1463-3)</f>
        <v>42174</v>
      </c>
      <c r="P1463" s="218">
        <f>SUM(U1463*1)</f>
        <v>42177</v>
      </c>
      <c r="Q1463" s="218" t="s">
        <v>44</v>
      </c>
      <c r="R1463" s="218" t="s">
        <v>44</v>
      </c>
      <c r="S1463" s="218" t="s">
        <v>44</v>
      </c>
      <c r="T1463" s="218" t="s">
        <v>44</v>
      </c>
      <c r="U1463" s="218">
        <f>SUM(V1463-4)</f>
        <v>42177</v>
      </c>
      <c r="V1463" s="218">
        <f>SUM(W1463-4)</f>
        <v>42181</v>
      </c>
      <c r="W1463" s="218">
        <f>SUM(X1463-3)</f>
        <v>42185</v>
      </c>
      <c r="X1463" s="218">
        <v>42188</v>
      </c>
      <c r="Y1463" s="234"/>
      <c r="Z1463" s="234"/>
      <c r="AA1463" s="220">
        <v>8105</v>
      </c>
      <c r="AB1463" s="900"/>
    </row>
    <row r="1464" spans="1:28" x14ac:dyDescent="0.25">
      <c r="A1464" s="462"/>
      <c r="B1464" s="206" t="s">
        <v>1191</v>
      </c>
      <c r="C1464" s="466"/>
      <c r="D1464" s="466"/>
      <c r="E1464" s="529"/>
      <c r="F1464" s="250"/>
      <c r="G1464" s="16"/>
      <c r="H1464" s="16"/>
      <c r="I1464" s="16"/>
      <c r="J1464" s="16"/>
      <c r="K1464" s="16"/>
      <c r="L1464" s="16"/>
      <c r="M1464" s="16"/>
      <c r="N1464" s="16"/>
      <c r="O1464" s="16"/>
      <c r="P1464" s="135"/>
      <c r="Q1464" s="135"/>
      <c r="R1464" s="135"/>
      <c r="S1464" s="135"/>
      <c r="T1464" s="135"/>
      <c r="U1464" s="135"/>
      <c r="V1464" s="135"/>
      <c r="W1464" s="135"/>
      <c r="X1464" s="16"/>
      <c r="Y1464" s="464"/>
      <c r="Z1464" s="464"/>
      <c r="AA1464" s="231"/>
      <c r="AB1464" s="900"/>
    </row>
    <row r="1465" spans="1:28" x14ac:dyDescent="0.25">
      <c r="A1465" s="462"/>
      <c r="B1465" s="206" t="s">
        <v>1205</v>
      </c>
      <c r="C1465" s="466"/>
      <c r="D1465" s="466"/>
      <c r="E1465" s="529"/>
      <c r="F1465" s="250"/>
      <c r="G1465" s="16"/>
      <c r="H1465" s="16"/>
      <c r="I1465" s="16"/>
      <c r="J1465" s="16"/>
      <c r="K1465" s="16"/>
      <c r="L1465" s="16"/>
      <c r="M1465" s="16"/>
      <c r="N1465" s="16"/>
      <c r="O1465" s="16"/>
      <c r="P1465" s="135"/>
      <c r="Q1465" s="135"/>
      <c r="R1465" s="135"/>
      <c r="S1465" s="135"/>
      <c r="T1465" s="135"/>
      <c r="U1465" s="135"/>
      <c r="V1465" s="135"/>
      <c r="W1465" s="135"/>
      <c r="X1465" s="16"/>
      <c r="Y1465" s="464"/>
      <c r="Z1465" s="464"/>
      <c r="AA1465" s="231"/>
      <c r="AB1465" s="900"/>
    </row>
    <row r="1466" spans="1:28" x14ac:dyDescent="0.25">
      <c r="A1466" s="462"/>
      <c r="B1466" s="206" t="s">
        <v>1206</v>
      </c>
      <c r="C1466" s="466"/>
      <c r="D1466" s="466"/>
      <c r="E1466" s="529"/>
      <c r="F1466" s="250"/>
      <c r="G1466" s="16"/>
      <c r="H1466" s="16"/>
      <c r="I1466" s="16"/>
      <c r="J1466" s="16"/>
      <c r="K1466" s="16"/>
      <c r="L1466" s="16"/>
      <c r="M1466" s="16"/>
      <c r="N1466" s="16"/>
      <c r="O1466" s="16"/>
      <c r="P1466" s="135"/>
      <c r="Q1466" s="135"/>
      <c r="R1466" s="135"/>
      <c r="S1466" s="135"/>
      <c r="T1466" s="135"/>
      <c r="U1466" s="135"/>
      <c r="V1466" s="135"/>
      <c r="W1466" s="135"/>
      <c r="X1466" s="16"/>
      <c r="Y1466" s="464"/>
      <c r="Z1466" s="464"/>
      <c r="AA1466" s="231"/>
      <c r="AB1466" s="900"/>
    </row>
    <row r="1467" spans="1:28" ht="25.5" x14ac:dyDescent="0.25">
      <c r="A1467" s="532"/>
      <c r="B1467" s="248" t="s">
        <v>153</v>
      </c>
      <c r="C1467" s="440" t="str">
        <f>IF(AB1467&gt;=470000,"LPN",IF(AND(AB1467&gt;190000,AB1467&lt;470000),"LP",IF(AND(AB1467&gt;=56000,AB1467&lt;=190000),"3C","2C ")))</f>
        <v xml:space="preserve">2C </v>
      </c>
      <c r="D1467" s="440"/>
      <c r="E1467" s="214" t="s">
        <v>1173</v>
      </c>
      <c r="F1467" s="256" t="s">
        <v>1207</v>
      </c>
      <c r="G1467" s="218" t="s">
        <v>44</v>
      </c>
      <c r="H1467" s="218" t="s">
        <v>44</v>
      </c>
      <c r="I1467" s="218" t="s">
        <v>44</v>
      </c>
      <c r="J1467" s="218" t="s">
        <v>44</v>
      </c>
      <c r="K1467" s="218">
        <f>SUM(L1467-8)</f>
        <v>42242</v>
      </c>
      <c r="L1467" s="218">
        <f t="shared" ref="L1467:M1467" si="278">SUM(M1467*1)</f>
        <v>42250</v>
      </c>
      <c r="M1467" s="218">
        <f t="shared" si="278"/>
        <v>42250</v>
      </c>
      <c r="N1467" s="218">
        <f>SUM(O1467-1)</f>
        <v>42250</v>
      </c>
      <c r="O1467" s="218">
        <f>SUM(U1467-3)</f>
        <v>42251</v>
      </c>
      <c r="P1467" s="218">
        <f>SUM(U1467*1)</f>
        <v>42254</v>
      </c>
      <c r="Q1467" s="218" t="s">
        <v>44</v>
      </c>
      <c r="R1467" s="218" t="s">
        <v>44</v>
      </c>
      <c r="S1467" s="218" t="s">
        <v>44</v>
      </c>
      <c r="T1467" s="218" t="s">
        <v>44</v>
      </c>
      <c r="U1467" s="218">
        <f>SUM(V1467-4)</f>
        <v>42254</v>
      </c>
      <c r="V1467" s="218">
        <f>SUM(W1467-4)</f>
        <v>42258</v>
      </c>
      <c r="W1467" s="218">
        <f>SUM(X1467-3)</f>
        <v>42262</v>
      </c>
      <c r="X1467" s="218">
        <v>42265</v>
      </c>
      <c r="Y1467" s="234"/>
      <c r="Z1467" s="234"/>
      <c r="AA1467" s="220">
        <v>9185</v>
      </c>
      <c r="AB1467" s="900"/>
    </row>
    <row r="1468" spans="1:28" x14ac:dyDescent="0.25">
      <c r="A1468" s="462"/>
      <c r="B1468" s="206" t="s">
        <v>1197</v>
      </c>
      <c r="C1468" s="466"/>
      <c r="D1468" s="466"/>
      <c r="E1468" s="529"/>
      <c r="F1468" s="250"/>
      <c r="G1468" s="16"/>
      <c r="H1468" s="16"/>
      <c r="I1468" s="16"/>
      <c r="J1468" s="16"/>
      <c r="K1468" s="16"/>
      <c r="L1468" s="16"/>
      <c r="M1468" s="16"/>
      <c r="N1468" s="16"/>
      <c r="O1468" s="16"/>
      <c r="P1468" s="135"/>
      <c r="Q1468" s="135"/>
      <c r="R1468" s="135"/>
      <c r="S1468" s="135"/>
      <c r="T1468" s="135"/>
      <c r="U1468" s="135"/>
      <c r="V1468" s="135"/>
      <c r="W1468" s="135"/>
      <c r="X1468" s="16"/>
      <c r="Y1468" s="464"/>
      <c r="Z1468" s="464"/>
      <c r="AA1468" s="231"/>
      <c r="AB1468" s="900"/>
    </row>
    <row r="1469" spans="1:28" x14ac:dyDescent="0.25">
      <c r="A1469" s="462"/>
      <c r="B1469" s="206" t="s">
        <v>1205</v>
      </c>
      <c r="C1469" s="466"/>
      <c r="D1469" s="466"/>
      <c r="E1469" s="529"/>
      <c r="F1469" s="250"/>
      <c r="G1469" s="16"/>
      <c r="H1469" s="16"/>
      <c r="I1469" s="16"/>
      <c r="J1469" s="16"/>
      <c r="K1469" s="16"/>
      <c r="L1469" s="16"/>
      <c r="M1469" s="16"/>
      <c r="N1469" s="16"/>
      <c r="O1469" s="16"/>
      <c r="P1469" s="135"/>
      <c r="Q1469" s="135"/>
      <c r="R1469" s="135"/>
      <c r="S1469" s="135"/>
      <c r="T1469" s="135"/>
      <c r="U1469" s="135"/>
      <c r="V1469" s="135"/>
      <c r="W1469" s="135"/>
      <c r="X1469" s="16"/>
      <c r="Y1469" s="464"/>
      <c r="Z1469" s="464"/>
      <c r="AA1469" s="231"/>
      <c r="AB1469" s="900"/>
    </row>
    <row r="1470" spans="1:28" x14ac:dyDescent="0.25">
      <c r="A1470" s="462"/>
      <c r="B1470" s="206" t="s">
        <v>1206</v>
      </c>
      <c r="C1470" s="466"/>
      <c r="D1470" s="466"/>
      <c r="E1470" s="529"/>
      <c r="F1470" s="250"/>
      <c r="G1470" s="16"/>
      <c r="H1470" s="16"/>
      <c r="I1470" s="16"/>
      <c r="J1470" s="16"/>
      <c r="K1470" s="16"/>
      <c r="L1470" s="16"/>
      <c r="M1470" s="16"/>
      <c r="N1470" s="16"/>
      <c r="O1470" s="16"/>
      <c r="P1470" s="135"/>
      <c r="Q1470" s="135"/>
      <c r="R1470" s="135"/>
      <c r="S1470" s="135"/>
      <c r="T1470" s="135"/>
      <c r="U1470" s="135"/>
      <c r="V1470" s="135"/>
      <c r="W1470" s="135"/>
      <c r="X1470" s="16"/>
      <c r="Y1470" s="464"/>
      <c r="Z1470" s="464"/>
      <c r="AA1470" s="231"/>
      <c r="AB1470" s="900"/>
    </row>
    <row r="1471" spans="1:28" ht="25.5" x14ac:dyDescent="0.25">
      <c r="A1471" s="532"/>
      <c r="B1471" s="248" t="s">
        <v>1208</v>
      </c>
      <c r="C1471" s="440" t="str">
        <f>IF(AB1471&gt;=470000,"LPN",IF(AND(AB1471&gt;190000,AB1471&lt;470000),"LP",IF(AND(AB1471&gt;=56000,AB1471&lt;=190000),"3C","2C ")))</f>
        <v xml:space="preserve">2C </v>
      </c>
      <c r="D1471" s="440"/>
      <c r="E1471" s="214" t="s">
        <v>1209</v>
      </c>
      <c r="F1471" s="256" t="s">
        <v>1210</v>
      </c>
      <c r="G1471" s="218" t="s">
        <v>44</v>
      </c>
      <c r="H1471" s="218" t="s">
        <v>44</v>
      </c>
      <c r="I1471" s="218" t="s">
        <v>44</v>
      </c>
      <c r="J1471" s="218" t="s">
        <v>44</v>
      </c>
      <c r="K1471" s="218">
        <f>SUM(L1471-8)</f>
        <v>42074</v>
      </c>
      <c r="L1471" s="218">
        <f t="shared" ref="L1471:M1471" si="279">SUM(M1471*1)</f>
        <v>42082</v>
      </c>
      <c r="M1471" s="218">
        <f t="shared" si="279"/>
        <v>42082</v>
      </c>
      <c r="N1471" s="218">
        <f>SUM(O1471-1)</f>
        <v>42082</v>
      </c>
      <c r="O1471" s="218">
        <f>SUM(U1471-3)</f>
        <v>42083</v>
      </c>
      <c r="P1471" s="218">
        <f>SUM(U1471*1)</f>
        <v>42086</v>
      </c>
      <c r="Q1471" s="218" t="s">
        <v>44</v>
      </c>
      <c r="R1471" s="218" t="s">
        <v>44</v>
      </c>
      <c r="S1471" s="218" t="s">
        <v>44</v>
      </c>
      <c r="T1471" s="218" t="s">
        <v>44</v>
      </c>
      <c r="U1471" s="218">
        <f>SUM(V1471-4)</f>
        <v>42086</v>
      </c>
      <c r="V1471" s="218">
        <f>SUM(W1471-4)</f>
        <v>42090</v>
      </c>
      <c r="W1471" s="218">
        <f>SUM(X1471-3)</f>
        <v>42094</v>
      </c>
      <c r="X1471" s="218">
        <v>42097</v>
      </c>
      <c r="Y1471" s="234"/>
      <c r="Z1471" s="234"/>
      <c r="AA1471" s="220">
        <v>65357</v>
      </c>
      <c r="AB1471" s="900"/>
    </row>
    <row r="1472" spans="1:28" x14ac:dyDescent="0.25">
      <c r="A1472" s="462"/>
      <c r="B1472" s="206" t="s">
        <v>1211</v>
      </c>
      <c r="C1472" s="466"/>
      <c r="D1472" s="466"/>
      <c r="E1472" s="529"/>
      <c r="F1472" s="250"/>
      <c r="G1472" s="16"/>
      <c r="H1472" s="16"/>
      <c r="I1472" s="16"/>
      <c r="J1472" s="16"/>
      <c r="K1472" s="16"/>
      <c r="L1472" s="16"/>
      <c r="M1472" s="16"/>
      <c r="N1472" s="16"/>
      <c r="O1472" s="16"/>
      <c r="P1472" s="135"/>
      <c r="Q1472" s="135"/>
      <c r="R1472" s="135"/>
      <c r="S1472" s="135"/>
      <c r="T1472" s="135"/>
      <c r="U1472" s="135"/>
      <c r="V1472" s="135"/>
      <c r="W1472" s="135"/>
      <c r="X1472" s="16"/>
      <c r="Y1472" s="464"/>
      <c r="Z1472" s="464"/>
      <c r="AA1472" s="231"/>
      <c r="AB1472" s="900"/>
    </row>
    <row r="1473" spans="1:28" x14ac:dyDescent="0.25">
      <c r="A1473" s="462"/>
      <c r="B1473" s="206" t="s">
        <v>1212</v>
      </c>
      <c r="C1473" s="466"/>
      <c r="D1473" s="466"/>
      <c r="E1473" s="529"/>
      <c r="F1473" s="250"/>
      <c r="G1473" s="16"/>
      <c r="H1473" s="16"/>
      <c r="I1473" s="16"/>
      <c r="J1473" s="16"/>
      <c r="K1473" s="16"/>
      <c r="L1473" s="16"/>
      <c r="M1473" s="16"/>
      <c r="N1473" s="16"/>
      <c r="O1473" s="16"/>
      <c r="P1473" s="135"/>
      <c r="Q1473" s="135"/>
      <c r="R1473" s="135"/>
      <c r="S1473" s="135"/>
      <c r="T1473" s="135"/>
      <c r="U1473" s="135"/>
      <c r="V1473" s="135"/>
      <c r="W1473" s="135"/>
      <c r="X1473" s="16"/>
      <c r="Y1473" s="464"/>
      <c r="Z1473" s="464"/>
      <c r="AA1473" s="231"/>
      <c r="AB1473" s="900"/>
    </row>
    <row r="1474" spans="1:28" x14ac:dyDescent="0.25">
      <c r="A1474" s="462"/>
      <c r="B1474" s="206" t="s">
        <v>1213</v>
      </c>
      <c r="C1474" s="466"/>
      <c r="D1474" s="466"/>
      <c r="E1474" s="529"/>
      <c r="F1474" s="250"/>
      <c r="G1474" s="16"/>
      <c r="H1474" s="16"/>
      <c r="I1474" s="16"/>
      <c r="J1474" s="16"/>
      <c r="K1474" s="16"/>
      <c r="L1474" s="16"/>
      <c r="M1474" s="16"/>
      <c r="N1474" s="16"/>
      <c r="O1474" s="16"/>
      <c r="P1474" s="135"/>
      <c r="Q1474" s="135"/>
      <c r="R1474" s="135"/>
      <c r="S1474" s="135"/>
      <c r="T1474" s="135"/>
      <c r="U1474" s="135"/>
      <c r="V1474" s="135"/>
      <c r="W1474" s="135"/>
      <c r="X1474" s="16"/>
      <c r="Y1474" s="464"/>
      <c r="Z1474" s="464"/>
      <c r="AA1474" s="231"/>
      <c r="AB1474" s="900"/>
    </row>
    <row r="1475" spans="1:28" ht="24" x14ac:dyDescent="0.25">
      <c r="A1475" s="532"/>
      <c r="B1475" s="248" t="s">
        <v>1208</v>
      </c>
      <c r="C1475" s="440" t="str">
        <f>IF(AB1475&gt;=470000,"LPN",IF(AND(AB1475&gt;190000,AB1475&lt;470000),"LP",IF(AND(AB1475&gt;=56000,AB1475&lt;=190000),"3C","2C ")))</f>
        <v xml:space="preserve">2C </v>
      </c>
      <c r="D1475" s="440"/>
      <c r="E1475" s="214" t="s">
        <v>1209</v>
      </c>
      <c r="F1475" s="256" t="s">
        <v>507</v>
      </c>
      <c r="G1475" s="218" t="s">
        <v>44</v>
      </c>
      <c r="H1475" s="218" t="s">
        <v>44</v>
      </c>
      <c r="I1475" s="218" t="s">
        <v>44</v>
      </c>
      <c r="J1475" s="218" t="s">
        <v>44</v>
      </c>
      <c r="K1475" s="218">
        <f>SUM(L1475-8)</f>
        <v>42137</v>
      </c>
      <c r="L1475" s="218">
        <f t="shared" ref="L1475:M1475" si="280">SUM(M1475*1)</f>
        <v>42145</v>
      </c>
      <c r="M1475" s="218">
        <f t="shared" si="280"/>
        <v>42145</v>
      </c>
      <c r="N1475" s="218">
        <f>SUM(O1475-1)</f>
        <v>42145</v>
      </c>
      <c r="O1475" s="218">
        <f>SUM(U1475-3)</f>
        <v>42146</v>
      </c>
      <c r="P1475" s="218">
        <f>SUM(U1475*1)</f>
        <v>42149</v>
      </c>
      <c r="Q1475" s="218" t="s">
        <v>44</v>
      </c>
      <c r="R1475" s="218" t="s">
        <v>44</v>
      </c>
      <c r="S1475" s="218" t="s">
        <v>44</v>
      </c>
      <c r="T1475" s="218" t="s">
        <v>44</v>
      </c>
      <c r="U1475" s="218">
        <f>SUM(V1475-4)</f>
        <v>42149</v>
      </c>
      <c r="V1475" s="218">
        <f>SUM(W1475-4)</f>
        <v>42153</v>
      </c>
      <c r="W1475" s="218">
        <f>SUM(X1475-3)</f>
        <v>42157</v>
      </c>
      <c r="X1475" s="218">
        <v>42160</v>
      </c>
      <c r="Y1475" s="234"/>
      <c r="Z1475" s="234"/>
      <c r="AA1475" s="220">
        <v>21952</v>
      </c>
      <c r="AB1475" s="900"/>
    </row>
    <row r="1476" spans="1:28" x14ac:dyDescent="0.25">
      <c r="A1476" s="462"/>
      <c r="B1476" s="206" t="s">
        <v>1211</v>
      </c>
      <c r="C1476" s="466"/>
      <c r="D1476" s="466"/>
      <c r="E1476" s="529"/>
      <c r="F1476" s="250"/>
      <c r="G1476" s="16"/>
      <c r="H1476" s="16"/>
      <c r="I1476" s="16"/>
      <c r="J1476" s="16"/>
      <c r="K1476" s="16"/>
      <c r="L1476" s="16"/>
      <c r="M1476" s="16"/>
      <c r="N1476" s="16"/>
      <c r="O1476" s="16"/>
      <c r="P1476" s="135"/>
      <c r="Q1476" s="135"/>
      <c r="R1476" s="135"/>
      <c r="S1476" s="135"/>
      <c r="T1476" s="135"/>
      <c r="U1476" s="135"/>
      <c r="V1476" s="135"/>
      <c r="W1476" s="135"/>
      <c r="X1476" s="16"/>
      <c r="Y1476" s="464"/>
      <c r="Z1476" s="464"/>
      <c r="AA1476" s="231"/>
      <c r="AB1476" s="900"/>
    </row>
    <row r="1477" spans="1:28" ht="24" x14ac:dyDescent="0.25">
      <c r="A1477" s="532"/>
      <c r="B1477" s="248" t="s">
        <v>1208</v>
      </c>
      <c r="C1477" s="440" t="str">
        <f>IF(AB1477&gt;=470000,"LPN",IF(AND(AB1477&gt;190000,AB1477&lt;470000),"LP",IF(AND(AB1477&gt;=56000,AB1477&lt;=190000),"3C","2C ")))</f>
        <v xml:space="preserve">2C </v>
      </c>
      <c r="D1477" s="440"/>
      <c r="E1477" s="214" t="s">
        <v>1209</v>
      </c>
      <c r="F1477" s="256" t="s">
        <v>507</v>
      </c>
      <c r="G1477" s="218" t="s">
        <v>44</v>
      </c>
      <c r="H1477" s="218" t="s">
        <v>44</v>
      </c>
      <c r="I1477" s="218" t="s">
        <v>44</v>
      </c>
      <c r="J1477" s="218" t="s">
        <v>44</v>
      </c>
      <c r="K1477" s="218">
        <f>SUM(L1477-8)</f>
        <v>42207</v>
      </c>
      <c r="L1477" s="218">
        <f t="shared" ref="L1477:M1477" si="281">SUM(M1477*1)</f>
        <v>42215</v>
      </c>
      <c r="M1477" s="218">
        <f t="shared" si="281"/>
        <v>42215</v>
      </c>
      <c r="N1477" s="218">
        <f>SUM(O1477-1)</f>
        <v>42215</v>
      </c>
      <c r="O1477" s="218">
        <f>SUM(U1477-3)</f>
        <v>42216</v>
      </c>
      <c r="P1477" s="218">
        <f>SUM(U1477*1)</f>
        <v>42219</v>
      </c>
      <c r="Q1477" s="218" t="s">
        <v>44</v>
      </c>
      <c r="R1477" s="218" t="s">
        <v>44</v>
      </c>
      <c r="S1477" s="218" t="s">
        <v>44</v>
      </c>
      <c r="T1477" s="218" t="s">
        <v>44</v>
      </c>
      <c r="U1477" s="218">
        <f>SUM(V1477-4)</f>
        <v>42219</v>
      </c>
      <c r="V1477" s="218">
        <f>SUM(W1477-4)</f>
        <v>42223</v>
      </c>
      <c r="W1477" s="218">
        <f>SUM(X1477-3)</f>
        <v>42227</v>
      </c>
      <c r="X1477" s="218">
        <v>42230</v>
      </c>
      <c r="Y1477" s="234"/>
      <c r="Z1477" s="234"/>
      <c r="AA1477" s="220">
        <v>10976</v>
      </c>
      <c r="AB1477" s="900"/>
    </row>
    <row r="1478" spans="1:28" x14ac:dyDescent="0.25">
      <c r="A1478" s="462"/>
      <c r="B1478" s="206" t="s">
        <v>1214</v>
      </c>
      <c r="C1478" s="466"/>
      <c r="D1478" s="466"/>
      <c r="E1478" s="529"/>
      <c r="F1478" s="250"/>
      <c r="G1478" s="16"/>
      <c r="H1478" s="16"/>
      <c r="I1478" s="16"/>
      <c r="J1478" s="16"/>
      <c r="K1478" s="16"/>
      <c r="L1478" s="16"/>
      <c r="M1478" s="16"/>
      <c r="N1478" s="16"/>
      <c r="O1478" s="16"/>
      <c r="P1478" s="135"/>
      <c r="Q1478" s="135"/>
      <c r="R1478" s="135"/>
      <c r="S1478" s="135"/>
      <c r="T1478" s="135"/>
      <c r="U1478" s="135"/>
      <c r="V1478" s="135"/>
      <c r="W1478" s="135"/>
      <c r="X1478" s="16"/>
      <c r="Y1478" s="464"/>
      <c r="Z1478" s="464"/>
      <c r="AA1478" s="231"/>
      <c r="AB1478" s="900"/>
    </row>
    <row r="1479" spans="1:28" ht="24" x14ac:dyDescent="0.25">
      <c r="A1479" s="532" t="s">
        <v>507</v>
      </c>
      <c r="B1479" s="248" t="s">
        <v>1215</v>
      </c>
      <c r="C1479" s="440" t="str">
        <f>IF(AB1479&gt;=470000,"LPN",IF(AND(AB1479&gt;190000,AB1479&lt;470000),"LP",IF(AND(AB1479&gt;=56000,AB1479&lt;=190000),"3C","2C ")))</f>
        <v xml:space="preserve">2C </v>
      </c>
      <c r="D1479" s="440"/>
      <c r="E1479" s="214" t="s">
        <v>1216</v>
      </c>
      <c r="F1479" s="256" t="s">
        <v>507</v>
      </c>
      <c r="G1479" s="218" t="s">
        <v>44</v>
      </c>
      <c r="H1479" s="218" t="s">
        <v>44</v>
      </c>
      <c r="I1479" s="218" t="s">
        <v>44</v>
      </c>
      <c r="J1479" s="218" t="s">
        <v>44</v>
      </c>
      <c r="K1479" s="218">
        <f>SUM(L1479-8)</f>
        <v>42067</v>
      </c>
      <c r="L1479" s="218">
        <f>SUM(M1479*1)</f>
        <v>42075</v>
      </c>
      <c r="M1479" s="218">
        <f>SUM(N1479*1)</f>
        <v>42075</v>
      </c>
      <c r="N1479" s="218">
        <f>SUM(O1479-1)</f>
        <v>42075</v>
      </c>
      <c r="O1479" s="218">
        <f>SUM(U1479-3)</f>
        <v>42076</v>
      </c>
      <c r="P1479" s="218">
        <f>SUM(U1479*1)</f>
        <v>42079</v>
      </c>
      <c r="Q1479" s="218" t="s">
        <v>44</v>
      </c>
      <c r="R1479" s="218" t="s">
        <v>44</v>
      </c>
      <c r="S1479" s="218" t="s">
        <v>44</v>
      </c>
      <c r="T1479" s="218" t="s">
        <v>44</v>
      </c>
      <c r="U1479" s="218">
        <f>SUM(V1479-4)</f>
        <v>42079</v>
      </c>
      <c r="V1479" s="218">
        <f>SUM(W1479-4)</f>
        <v>42083</v>
      </c>
      <c r="W1479" s="218">
        <f>SUM(X1479-3)</f>
        <v>42087</v>
      </c>
      <c r="X1479" s="218">
        <v>42090</v>
      </c>
      <c r="Y1479" s="234"/>
      <c r="Z1479" s="234"/>
      <c r="AA1479" s="220">
        <v>25515.16</v>
      </c>
      <c r="AB1479" s="879"/>
    </row>
    <row r="1480" spans="1:28" x14ac:dyDescent="0.25">
      <c r="A1480" s="462"/>
      <c r="B1480" s="206" t="s">
        <v>1217</v>
      </c>
      <c r="C1480" s="466"/>
      <c r="D1480" s="466"/>
      <c r="E1480" s="529"/>
      <c r="F1480" s="250"/>
      <c r="G1480" s="16"/>
      <c r="H1480" s="16"/>
      <c r="I1480" s="16"/>
      <c r="J1480" s="16"/>
      <c r="K1480" s="16"/>
      <c r="L1480" s="16"/>
      <c r="M1480" s="16"/>
      <c r="N1480" s="16"/>
      <c r="O1480" s="16"/>
      <c r="P1480" s="135"/>
      <c r="Q1480" s="135"/>
      <c r="R1480" s="135"/>
      <c r="S1480" s="135"/>
      <c r="T1480" s="135"/>
      <c r="U1480" s="135"/>
      <c r="V1480" s="135"/>
      <c r="W1480" s="135"/>
      <c r="X1480" s="16"/>
      <c r="Y1480" s="464"/>
      <c r="Z1480" s="464"/>
      <c r="AA1480" s="231"/>
      <c r="AB1480" s="900"/>
    </row>
    <row r="1481" spans="1:28" x14ac:dyDescent="0.25">
      <c r="A1481" s="462"/>
      <c r="B1481" s="206" t="s">
        <v>1218</v>
      </c>
      <c r="C1481" s="466"/>
      <c r="D1481" s="466"/>
      <c r="E1481" s="529"/>
      <c r="F1481" s="250"/>
      <c r="G1481" s="16"/>
      <c r="H1481" s="16"/>
      <c r="I1481" s="16"/>
      <c r="J1481" s="16"/>
      <c r="K1481" s="16"/>
      <c r="L1481" s="16"/>
      <c r="M1481" s="16"/>
      <c r="N1481" s="16"/>
      <c r="O1481" s="16"/>
      <c r="P1481" s="135"/>
      <c r="Q1481" s="135"/>
      <c r="R1481" s="135"/>
      <c r="S1481" s="135"/>
      <c r="T1481" s="135"/>
      <c r="U1481" s="135"/>
      <c r="V1481" s="135"/>
      <c r="W1481" s="135"/>
      <c r="X1481" s="16"/>
      <c r="Y1481" s="464"/>
      <c r="Z1481" s="464"/>
      <c r="AA1481" s="231"/>
      <c r="AB1481" s="900"/>
    </row>
    <row r="1482" spans="1:28" ht="24" x14ac:dyDescent="0.25">
      <c r="A1482" s="532" t="s">
        <v>507</v>
      </c>
      <c r="B1482" s="248" t="s">
        <v>1215</v>
      </c>
      <c r="C1482" s="440" t="str">
        <f>IF(AB1482&gt;=470000,"LPN",IF(AND(AB1482&gt;190000,AB1482&lt;470000),"LP",IF(AND(AB1482&gt;=56000,AB1482&lt;=190000),"3C","2C ")))</f>
        <v xml:space="preserve">2C </v>
      </c>
      <c r="D1482" s="440"/>
      <c r="E1482" s="214" t="s">
        <v>1216</v>
      </c>
      <c r="F1482" s="256" t="s">
        <v>507</v>
      </c>
      <c r="G1482" s="218" t="s">
        <v>44</v>
      </c>
      <c r="H1482" s="218" t="s">
        <v>44</v>
      </c>
      <c r="I1482" s="218" t="s">
        <v>44</v>
      </c>
      <c r="J1482" s="218" t="s">
        <v>44</v>
      </c>
      <c r="K1482" s="218">
        <f>SUM(L1482-8)</f>
        <v>42088</v>
      </c>
      <c r="L1482" s="218">
        <f>SUM(M1482*1)</f>
        <v>42096</v>
      </c>
      <c r="M1482" s="218">
        <f>SUM(N1482*1)</f>
        <v>42096</v>
      </c>
      <c r="N1482" s="218">
        <f>SUM(O1482-1)</f>
        <v>42096</v>
      </c>
      <c r="O1482" s="218">
        <f>SUM(U1482-3)</f>
        <v>42097</v>
      </c>
      <c r="P1482" s="218">
        <f>SUM(U1482*1)</f>
        <v>42100</v>
      </c>
      <c r="Q1482" s="218" t="s">
        <v>44</v>
      </c>
      <c r="R1482" s="218" t="s">
        <v>44</v>
      </c>
      <c r="S1482" s="218" t="s">
        <v>44</v>
      </c>
      <c r="T1482" s="218" t="s">
        <v>44</v>
      </c>
      <c r="U1482" s="218">
        <f>SUM(V1482-4)</f>
        <v>42100</v>
      </c>
      <c r="V1482" s="218">
        <f>SUM(W1482-4)</f>
        <v>42104</v>
      </c>
      <c r="W1482" s="218">
        <f>SUM(X1482-3)</f>
        <v>42108</v>
      </c>
      <c r="X1482" s="218">
        <v>42111</v>
      </c>
      <c r="Y1482" s="234"/>
      <c r="Z1482" s="234"/>
      <c r="AA1482" s="220">
        <v>20876</v>
      </c>
      <c r="AB1482" s="900"/>
    </row>
    <row r="1483" spans="1:28" x14ac:dyDescent="0.25">
      <c r="A1483" s="462"/>
      <c r="B1483" s="206" t="s">
        <v>1219</v>
      </c>
      <c r="C1483" s="466"/>
      <c r="D1483" s="466"/>
      <c r="E1483" s="529"/>
      <c r="F1483" s="250"/>
      <c r="G1483" s="16"/>
      <c r="H1483" s="16"/>
      <c r="I1483" s="16"/>
      <c r="J1483" s="16"/>
      <c r="K1483" s="16"/>
      <c r="L1483" s="16"/>
      <c r="M1483" s="16"/>
      <c r="N1483" s="16"/>
      <c r="O1483" s="16"/>
      <c r="P1483" s="135"/>
      <c r="Q1483" s="135"/>
      <c r="R1483" s="135"/>
      <c r="S1483" s="135"/>
      <c r="T1483" s="135"/>
      <c r="U1483" s="135"/>
      <c r="V1483" s="135"/>
      <c r="W1483" s="135"/>
      <c r="X1483" s="16"/>
      <c r="Y1483" s="464"/>
      <c r="Z1483" s="464"/>
      <c r="AA1483" s="231"/>
      <c r="AB1483" s="900"/>
    </row>
    <row r="1484" spans="1:28" ht="24" x14ac:dyDescent="0.25">
      <c r="A1484" s="532" t="s">
        <v>507</v>
      </c>
      <c r="B1484" s="248" t="s">
        <v>1215</v>
      </c>
      <c r="C1484" s="440" t="str">
        <f>IF(AB1484&gt;=470000,"LPN",IF(AND(AB1484&gt;190000,AB1484&lt;470000),"LP",IF(AND(AB1484&gt;=56000,AB1484&lt;=190000),"3C","2C ")))</f>
        <v xml:space="preserve">2C </v>
      </c>
      <c r="D1484" s="440"/>
      <c r="E1484" s="214" t="s">
        <v>1220</v>
      </c>
      <c r="F1484" s="256" t="s">
        <v>507</v>
      </c>
      <c r="G1484" s="218" t="s">
        <v>44</v>
      </c>
      <c r="H1484" s="218" t="s">
        <v>44</v>
      </c>
      <c r="I1484" s="218" t="s">
        <v>44</v>
      </c>
      <c r="J1484" s="218" t="s">
        <v>44</v>
      </c>
      <c r="K1484" s="218">
        <f>SUM(L1484-8)</f>
        <v>42158</v>
      </c>
      <c r="L1484" s="218">
        <f>SUM(M1484*1)</f>
        <v>42166</v>
      </c>
      <c r="M1484" s="218">
        <f>SUM(N1484*1)</f>
        <v>42166</v>
      </c>
      <c r="N1484" s="218">
        <f>SUM(O1484-1)</f>
        <v>42166</v>
      </c>
      <c r="O1484" s="218">
        <f>SUM(U1484-3)</f>
        <v>42167</v>
      </c>
      <c r="P1484" s="218">
        <f>SUM(U1484*1)</f>
        <v>42170</v>
      </c>
      <c r="Q1484" s="218" t="s">
        <v>44</v>
      </c>
      <c r="R1484" s="218" t="s">
        <v>44</v>
      </c>
      <c r="S1484" s="218" t="s">
        <v>44</v>
      </c>
      <c r="T1484" s="218" t="s">
        <v>44</v>
      </c>
      <c r="U1484" s="218">
        <f>SUM(V1484-4)</f>
        <v>42170</v>
      </c>
      <c r="V1484" s="218">
        <f>SUM(W1484-4)</f>
        <v>42174</v>
      </c>
      <c r="W1484" s="218">
        <f>SUM(X1484-3)</f>
        <v>42178</v>
      </c>
      <c r="X1484" s="218">
        <v>42181</v>
      </c>
      <c r="Y1484" s="234"/>
      <c r="Z1484" s="234"/>
      <c r="AA1484" s="220">
        <v>3608.84</v>
      </c>
      <c r="AB1484" s="900"/>
    </row>
    <row r="1485" spans="1:28" x14ac:dyDescent="0.25">
      <c r="A1485" s="462"/>
      <c r="B1485" s="206" t="s">
        <v>1218</v>
      </c>
      <c r="C1485" s="466"/>
      <c r="D1485" s="466"/>
      <c r="E1485" s="529"/>
      <c r="F1485" s="250"/>
      <c r="G1485" s="16"/>
      <c r="H1485" s="16"/>
      <c r="I1485" s="16"/>
      <c r="J1485" s="16"/>
      <c r="K1485" s="16"/>
      <c r="L1485" s="16"/>
      <c r="M1485" s="16"/>
      <c r="N1485" s="16"/>
      <c r="O1485" s="16"/>
      <c r="P1485" s="135"/>
      <c r="Q1485" s="135"/>
      <c r="R1485" s="135"/>
      <c r="S1485" s="135"/>
      <c r="T1485" s="135"/>
      <c r="U1485" s="135"/>
      <c r="V1485" s="135"/>
      <c r="W1485" s="135"/>
      <c r="X1485" s="16"/>
      <c r="Y1485" s="464"/>
      <c r="Z1485" s="464"/>
      <c r="AA1485" s="231"/>
      <c r="AB1485" s="900"/>
    </row>
    <row r="1486" spans="1:28" ht="24" x14ac:dyDescent="0.25">
      <c r="A1486" s="532" t="s">
        <v>507</v>
      </c>
      <c r="B1486" s="248" t="s">
        <v>724</v>
      </c>
      <c r="C1486" s="440" t="str">
        <f>IF(AB1486&gt;=470000,"LPN",IF(AND(AB1486&gt;190000,AB1486&lt;470000),"LP",IF(AND(AB1486&gt;=56000,AB1486&lt;=190000),"3C","2C ")))</f>
        <v xml:space="preserve">2C </v>
      </c>
      <c r="D1486" s="440"/>
      <c r="E1486" s="214" t="s">
        <v>1216</v>
      </c>
      <c r="F1486" s="256" t="s">
        <v>507</v>
      </c>
      <c r="G1486" s="218" t="s">
        <v>44</v>
      </c>
      <c r="H1486" s="218" t="s">
        <v>44</v>
      </c>
      <c r="I1486" s="218" t="s">
        <v>44</v>
      </c>
      <c r="J1486" s="218" t="s">
        <v>44</v>
      </c>
      <c r="K1486" s="218">
        <f>SUM(L1486-8)</f>
        <v>42060</v>
      </c>
      <c r="L1486" s="218">
        <f>SUM(M1486*1)</f>
        <v>42068</v>
      </c>
      <c r="M1486" s="218">
        <f>SUM(N1486*1)</f>
        <v>42068</v>
      </c>
      <c r="N1486" s="218">
        <f>SUM(O1486-1)</f>
        <v>42068</v>
      </c>
      <c r="O1486" s="218">
        <f>SUM(U1486-3)</f>
        <v>42069</v>
      </c>
      <c r="P1486" s="218">
        <f>SUM(U1486*1)</f>
        <v>42072</v>
      </c>
      <c r="Q1486" s="218" t="s">
        <v>44</v>
      </c>
      <c r="R1486" s="218" t="s">
        <v>44</v>
      </c>
      <c r="S1486" s="218" t="s">
        <v>44</v>
      </c>
      <c r="T1486" s="218" t="s">
        <v>44</v>
      </c>
      <c r="U1486" s="218">
        <f>SUM(V1486-4)</f>
        <v>42072</v>
      </c>
      <c r="V1486" s="218">
        <f>SUM(W1486-4)</f>
        <v>42076</v>
      </c>
      <c r="W1486" s="218">
        <f>SUM(X1486-3)</f>
        <v>42080</v>
      </c>
      <c r="X1486" s="218">
        <v>42083</v>
      </c>
      <c r="Y1486" s="234"/>
      <c r="Z1486" s="234"/>
      <c r="AA1486" s="220">
        <v>4600</v>
      </c>
      <c r="AB1486" s="900"/>
    </row>
    <row r="1487" spans="1:28" x14ac:dyDescent="0.25">
      <c r="A1487" s="462"/>
      <c r="B1487" s="206" t="s">
        <v>1221</v>
      </c>
      <c r="C1487" s="466"/>
      <c r="D1487" s="466"/>
      <c r="E1487" s="529"/>
      <c r="F1487" s="250"/>
      <c r="G1487" s="16"/>
      <c r="H1487" s="16"/>
      <c r="I1487" s="16"/>
      <c r="J1487" s="16"/>
      <c r="K1487" s="16"/>
      <c r="L1487" s="16"/>
      <c r="M1487" s="16"/>
      <c r="N1487" s="16"/>
      <c r="O1487" s="16"/>
      <c r="P1487" s="135"/>
      <c r="Q1487" s="135"/>
      <c r="R1487" s="135"/>
      <c r="S1487" s="135"/>
      <c r="T1487" s="135"/>
      <c r="U1487" s="135"/>
      <c r="V1487" s="135"/>
      <c r="W1487" s="135"/>
      <c r="X1487" s="16"/>
      <c r="Y1487" s="464"/>
      <c r="Z1487" s="464"/>
      <c r="AA1487" s="231"/>
      <c r="AB1487" s="900"/>
    </row>
    <row r="1488" spans="1:28" x14ac:dyDescent="0.25">
      <c r="A1488" s="462"/>
      <c r="B1488" s="206" t="s">
        <v>1222</v>
      </c>
      <c r="C1488" s="466"/>
      <c r="D1488" s="466"/>
      <c r="E1488" s="529"/>
      <c r="F1488" s="250"/>
      <c r="G1488" s="16"/>
      <c r="H1488" s="16"/>
      <c r="I1488" s="16"/>
      <c r="J1488" s="16"/>
      <c r="K1488" s="16"/>
      <c r="L1488" s="16"/>
      <c r="M1488" s="16"/>
      <c r="N1488" s="16"/>
      <c r="O1488" s="16"/>
      <c r="P1488" s="135"/>
      <c r="Q1488" s="135"/>
      <c r="R1488" s="135"/>
      <c r="S1488" s="135"/>
      <c r="T1488" s="135"/>
      <c r="U1488" s="135"/>
      <c r="V1488" s="135"/>
      <c r="W1488" s="135"/>
      <c r="X1488" s="16"/>
      <c r="Y1488" s="464"/>
      <c r="Z1488" s="464"/>
      <c r="AA1488" s="231"/>
      <c r="AB1488" s="900"/>
    </row>
    <row r="1489" spans="1:28" ht="24" x14ac:dyDescent="0.25">
      <c r="A1489" s="532" t="s">
        <v>507</v>
      </c>
      <c r="B1489" s="248" t="s">
        <v>724</v>
      </c>
      <c r="C1489" s="440" t="str">
        <f>IF(AB1489&gt;=470000,"LPN",IF(AND(AB1489&gt;190000,AB1489&lt;470000),"LP",IF(AND(AB1489&gt;=56000,AB1489&lt;=190000),"3C","2C ")))</f>
        <v xml:space="preserve">2C </v>
      </c>
      <c r="D1489" s="440"/>
      <c r="E1489" s="214" t="s">
        <v>1216</v>
      </c>
      <c r="F1489" s="256" t="s">
        <v>507</v>
      </c>
      <c r="G1489" s="218" t="s">
        <v>44</v>
      </c>
      <c r="H1489" s="218" t="s">
        <v>44</v>
      </c>
      <c r="I1489" s="218" t="s">
        <v>44</v>
      </c>
      <c r="J1489" s="218" t="s">
        <v>44</v>
      </c>
      <c r="K1489" s="218">
        <f>SUM(L1489-8)</f>
        <v>42095</v>
      </c>
      <c r="L1489" s="218">
        <f>SUM(M1489*1)</f>
        <v>42103</v>
      </c>
      <c r="M1489" s="218">
        <f>SUM(N1489*1)</f>
        <v>42103</v>
      </c>
      <c r="N1489" s="218">
        <f>SUM(O1489-1)</f>
        <v>42103</v>
      </c>
      <c r="O1489" s="218">
        <f>SUM(U1489-3)</f>
        <v>42104</v>
      </c>
      <c r="P1489" s="218">
        <f>SUM(U1489*1)</f>
        <v>42107</v>
      </c>
      <c r="Q1489" s="218" t="s">
        <v>44</v>
      </c>
      <c r="R1489" s="218" t="s">
        <v>44</v>
      </c>
      <c r="S1489" s="218" t="s">
        <v>44</v>
      </c>
      <c r="T1489" s="218" t="s">
        <v>44</v>
      </c>
      <c r="U1489" s="218">
        <f>SUM(V1489-4)</f>
        <v>42107</v>
      </c>
      <c r="V1489" s="218">
        <f>SUM(W1489-4)</f>
        <v>42111</v>
      </c>
      <c r="W1489" s="218">
        <f>SUM(X1489-3)</f>
        <v>42115</v>
      </c>
      <c r="X1489" s="218">
        <v>42118</v>
      </c>
      <c r="Y1489" s="234"/>
      <c r="Z1489" s="234"/>
      <c r="AA1489" s="220">
        <v>24300</v>
      </c>
      <c r="AB1489" s="900"/>
    </row>
    <row r="1490" spans="1:28" x14ac:dyDescent="0.25">
      <c r="A1490" s="462"/>
      <c r="B1490" s="206" t="s">
        <v>1223</v>
      </c>
      <c r="C1490" s="466"/>
      <c r="D1490" s="466"/>
      <c r="E1490" s="529"/>
      <c r="F1490" s="250"/>
      <c r="G1490" s="16"/>
      <c r="H1490" s="16"/>
      <c r="I1490" s="16"/>
      <c r="J1490" s="16"/>
      <c r="K1490" s="16"/>
      <c r="L1490" s="16"/>
      <c r="M1490" s="16"/>
      <c r="N1490" s="16"/>
      <c r="O1490" s="16"/>
      <c r="P1490" s="135"/>
      <c r="Q1490" s="135"/>
      <c r="R1490" s="135"/>
      <c r="S1490" s="135"/>
      <c r="T1490" s="135"/>
      <c r="U1490" s="135"/>
      <c r="V1490" s="135"/>
      <c r="W1490" s="135"/>
      <c r="X1490" s="16"/>
      <c r="Y1490" s="464"/>
      <c r="Z1490" s="464"/>
      <c r="AA1490" s="231"/>
      <c r="AB1490" s="900"/>
    </row>
    <row r="1491" spans="1:28" x14ac:dyDescent="0.25">
      <c r="A1491" s="462"/>
      <c r="B1491" s="206" t="s">
        <v>1224</v>
      </c>
      <c r="C1491" s="466"/>
      <c r="D1491" s="466"/>
      <c r="E1491" s="529"/>
      <c r="F1491" s="250"/>
      <c r="G1491" s="16"/>
      <c r="H1491" s="16"/>
      <c r="I1491" s="16"/>
      <c r="J1491" s="16"/>
      <c r="K1491" s="16"/>
      <c r="L1491" s="16"/>
      <c r="M1491" s="16"/>
      <c r="N1491" s="16"/>
      <c r="O1491" s="16"/>
      <c r="P1491" s="135"/>
      <c r="Q1491" s="135"/>
      <c r="R1491" s="135"/>
      <c r="S1491" s="135"/>
      <c r="T1491" s="135"/>
      <c r="U1491" s="135"/>
      <c r="V1491" s="135"/>
      <c r="W1491" s="135"/>
      <c r="X1491" s="16"/>
      <c r="Y1491" s="464"/>
      <c r="Z1491" s="464"/>
      <c r="AA1491" s="231"/>
      <c r="AB1491" s="900"/>
    </row>
    <row r="1492" spans="1:28" ht="24" x14ac:dyDescent="0.25">
      <c r="A1492" s="532" t="s">
        <v>507</v>
      </c>
      <c r="B1492" s="248" t="s">
        <v>724</v>
      </c>
      <c r="C1492" s="440" t="str">
        <f>IF(AB1492&gt;=470000,"LPN",IF(AND(AB1492&gt;190000,AB1492&lt;470000),"LP",IF(AND(AB1492&gt;=56000,AB1492&lt;=190000),"3C","2C ")))</f>
        <v xml:space="preserve">2C </v>
      </c>
      <c r="D1492" s="440"/>
      <c r="E1492" s="214" t="s">
        <v>1216</v>
      </c>
      <c r="F1492" s="256" t="s">
        <v>507</v>
      </c>
      <c r="G1492" s="218" t="s">
        <v>44</v>
      </c>
      <c r="H1492" s="218" t="s">
        <v>44</v>
      </c>
      <c r="I1492" s="218" t="s">
        <v>44</v>
      </c>
      <c r="J1492" s="218" t="s">
        <v>44</v>
      </c>
      <c r="K1492" s="218">
        <f>SUM(L1492-8)</f>
        <v>42151</v>
      </c>
      <c r="L1492" s="218">
        <f>SUM(M1492*1)</f>
        <v>42159</v>
      </c>
      <c r="M1492" s="218">
        <f>SUM(N1492*1)</f>
        <v>42159</v>
      </c>
      <c r="N1492" s="218">
        <f>SUM(O1492-1)</f>
        <v>42159</v>
      </c>
      <c r="O1492" s="218">
        <f>SUM(U1492-3)</f>
        <v>42160</v>
      </c>
      <c r="P1492" s="218">
        <f>SUM(U1492*1)</f>
        <v>42163</v>
      </c>
      <c r="Q1492" s="218" t="s">
        <v>44</v>
      </c>
      <c r="R1492" s="218" t="s">
        <v>44</v>
      </c>
      <c r="S1492" s="218" t="s">
        <v>44</v>
      </c>
      <c r="T1492" s="218" t="s">
        <v>44</v>
      </c>
      <c r="U1492" s="218">
        <f>SUM(V1492-4)</f>
        <v>42163</v>
      </c>
      <c r="V1492" s="218">
        <f>SUM(W1492-4)</f>
        <v>42167</v>
      </c>
      <c r="W1492" s="218">
        <f>SUM(X1492-3)</f>
        <v>42171</v>
      </c>
      <c r="X1492" s="218">
        <v>42174</v>
      </c>
      <c r="Y1492" s="234"/>
      <c r="Z1492" s="234"/>
      <c r="AA1492" s="220">
        <v>2800</v>
      </c>
      <c r="AB1492" s="900"/>
    </row>
    <row r="1493" spans="1:28" x14ac:dyDescent="0.25">
      <c r="A1493" s="462"/>
      <c r="B1493" s="206" t="s">
        <v>1221</v>
      </c>
      <c r="C1493" s="466"/>
      <c r="D1493" s="466"/>
      <c r="E1493" s="529"/>
      <c r="F1493" s="250"/>
      <c r="G1493" s="16"/>
      <c r="H1493" s="16"/>
      <c r="I1493" s="16"/>
      <c r="J1493" s="16"/>
      <c r="K1493" s="16"/>
      <c r="L1493" s="16"/>
      <c r="M1493" s="16"/>
      <c r="N1493" s="16"/>
      <c r="O1493" s="16"/>
      <c r="P1493" s="135"/>
      <c r="Q1493" s="135"/>
      <c r="R1493" s="135"/>
      <c r="S1493" s="135"/>
      <c r="T1493" s="135"/>
      <c r="U1493" s="135"/>
      <c r="V1493" s="135"/>
      <c r="W1493" s="135"/>
      <c r="X1493" s="16"/>
      <c r="Y1493" s="464"/>
      <c r="Z1493" s="464"/>
      <c r="AA1493" s="231"/>
      <c r="AB1493" s="900"/>
    </row>
    <row r="1494" spans="1:28" ht="24" x14ac:dyDescent="0.25">
      <c r="A1494" s="532" t="s">
        <v>507</v>
      </c>
      <c r="B1494" s="248" t="s">
        <v>724</v>
      </c>
      <c r="C1494" s="440" t="str">
        <f>IF(AB1494&gt;=470000,"LPN",IF(AND(AB1494&gt;190000,AB1494&lt;470000),"LP",IF(AND(AB1494&gt;=56000,AB1494&lt;=190000),"3C","2C ")))</f>
        <v xml:space="preserve">2C </v>
      </c>
      <c r="D1494" s="440"/>
      <c r="E1494" s="214" t="s">
        <v>1216</v>
      </c>
      <c r="F1494" s="256" t="s">
        <v>507</v>
      </c>
      <c r="G1494" s="218" t="s">
        <v>44</v>
      </c>
      <c r="H1494" s="218" t="s">
        <v>44</v>
      </c>
      <c r="I1494" s="218" t="s">
        <v>44</v>
      </c>
      <c r="J1494" s="218" t="s">
        <v>44</v>
      </c>
      <c r="K1494" s="218">
        <f>SUM(L1494-8)</f>
        <v>42221</v>
      </c>
      <c r="L1494" s="218">
        <f>SUM(M1494*1)</f>
        <v>42229</v>
      </c>
      <c r="M1494" s="218">
        <f>SUM(N1494*1)</f>
        <v>42229</v>
      </c>
      <c r="N1494" s="218">
        <f>SUM(O1494-1)</f>
        <v>42229</v>
      </c>
      <c r="O1494" s="218">
        <f>SUM(U1494-3)</f>
        <v>42230</v>
      </c>
      <c r="P1494" s="218">
        <f>SUM(U1494*1)</f>
        <v>42233</v>
      </c>
      <c r="Q1494" s="218" t="s">
        <v>44</v>
      </c>
      <c r="R1494" s="218" t="s">
        <v>44</v>
      </c>
      <c r="S1494" s="218" t="s">
        <v>44</v>
      </c>
      <c r="T1494" s="218" t="s">
        <v>44</v>
      </c>
      <c r="U1494" s="218">
        <f>SUM(V1494-4)</f>
        <v>42233</v>
      </c>
      <c r="V1494" s="218">
        <f>SUM(W1494-4)</f>
        <v>42237</v>
      </c>
      <c r="W1494" s="218">
        <f>SUM(X1494-3)</f>
        <v>42241</v>
      </c>
      <c r="X1494" s="218">
        <v>42244</v>
      </c>
      <c r="Y1494" s="234"/>
      <c r="Z1494" s="234"/>
      <c r="AA1494" s="220">
        <v>6500</v>
      </c>
      <c r="AB1494" s="900"/>
    </row>
    <row r="1495" spans="1:28" x14ac:dyDescent="0.25">
      <c r="A1495" s="462"/>
      <c r="B1495" s="206" t="s">
        <v>1225</v>
      </c>
      <c r="C1495" s="466"/>
      <c r="D1495" s="466"/>
      <c r="E1495" s="529"/>
      <c r="F1495" s="250"/>
      <c r="G1495" s="16"/>
      <c r="H1495" s="16"/>
      <c r="I1495" s="16"/>
      <c r="J1495" s="16"/>
      <c r="K1495" s="16"/>
      <c r="L1495" s="16"/>
      <c r="M1495" s="16"/>
      <c r="N1495" s="16"/>
      <c r="O1495" s="16"/>
      <c r="P1495" s="135"/>
      <c r="Q1495" s="135"/>
      <c r="R1495" s="135"/>
      <c r="S1495" s="135"/>
      <c r="T1495" s="135"/>
      <c r="U1495" s="135"/>
      <c r="V1495" s="135"/>
      <c r="W1495" s="135"/>
      <c r="X1495" s="16"/>
      <c r="Y1495" s="464"/>
      <c r="Z1495" s="464"/>
      <c r="AA1495" s="231"/>
      <c r="AB1495" s="900"/>
    </row>
    <row r="1496" spans="1:28" x14ac:dyDescent="0.25">
      <c r="A1496" s="462"/>
      <c r="B1496" s="206" t="s">
        <v>1226</v>
      </c>
      <c r="C1496" s="466"/>
      <c r="D1496" s="466"/>
      <c r="E1496" s="529"/>
      <c r="F1496" s="250"/>
      <c r="G1496" s="16"/>
      <c r="H1496" s="16"/>
      <c r="I1496" s="16"/>
      <c r="J1496" s="16"/>
      <c r="K1496" s="16"/>
      <c r="L1496" s="16"/>
      <c r="M1496" s="16"/>
      <c r="N1496" s="16"/>
      <c r="O1496" s="16"/>
      <c r="P1496" s="135"/>
      <c r="Q1496" s="135"/>
      <c r="R1496" s="135"/>
      <c r="S1496" s="135"/>
      <c r="T1496" s="135"/>
      <c r="U1496" s="135"/>
      <c r="V1496" s="135"/>
      <c r="W1496" s="135"/>
      <c r="X1496" s="16"/>
      <c r="Y1496" s="464"/>
      <c r="Z1496" s="464"/>
      <c r="AA1496" s="231"/>
      <c r="AB1496" s="900"/>
    </row>
    <row r="1497" spans="1:28" ht="24" x14ac:dyDescent="0.25">
      <c r="A1497" s="532" t="s">
        <v>507</v>
      </c>
      <c r="B1497" s="248" t="s">
        <v>724</v>
      </c>
      <c r="C1497" s="440" t="str">
        <f>IF(AB1497&gt;=470000,"LPN",IF(AND(AB1497&gt;190000,AB1497&lt;470000),"LP",IF(AND(AB1497&gt;=56000,AB1497&lt;=190000),"3C","2C ")))</f>
        <v xml:space="preserve">2C </v>
      </c>
      <c r="D1497" s="440"/>
      <c r="E1497" s="214" t="s">
        <v>1216</v>
      </c>
      <c r="F1497" s="256" t="s">
        <v>507</v>
      </c>
      <c r="G1497" s="218" t="s">
        <v>44</v>
      </c>
      <c r="H1497" s="218" t="s">
        <v>44</v>
      </c>
      <c r="I1497" s="218" t="s">
        <v>44</v>
      </c>
      <c r="J1497" s="218" t="s">
        <v>44</v>
      </c>
      <c r="K1497" s="218">
        <f>SUM(L1497-8)</f>
        <v>42270</v>
      </c>
      <c r="L1497" s="218">
        <f>SUM(M1497*1)</f>
        <v>42278</v>
      </c>
      <c r="M1497" s="218">
        <f>SUM(N1497*1)</f>
        <v>42278</v>
      </c>
      <c r="N1497" s="218">
        <f>SUM(O1497-1)</f>
        <v>42278</v>
      </c>
      <c r="O1497" s="218">
        <f>SUM(U1497-3)</f>
        <v>42279</v>
      </c>
      <c r="P1497" s="218">
        <f>SUM(U1497*1)</f>
        <v>42282</v>
      </c>
      <c r="Q1497" s="218" t="s">
        <v>44</v>
      </c>
      <c r="R1497" s="218" t="s">
        <v>44</v>
      </c>
      <c r="S1497" s="218" t="s">
        <v>44</v>
      </c>
      <c r="T1497" s="218" t="s">
        <v>44</v>
      </c>
      <c r="U1497" s="218">
        <f>SUM(V1497-4)</f>
        <v>42282</v>
      </c>
      <c r="V1497" s="218">
        <f>SUM(W1497-4)</f>
        <v>42286</v>
      </c>
      <c r="W1497" s="218">
        <f>SUM(X1497-3)</f>
        <v>42290</v>
      </c>
      <c r="X1497" s="218">
        <v>42293</v>
      </c>
      <c r="Y1497" s="234"/>
      <c r="Z1497" s="234"/>
      <c r="AA1497" s="220">
        <v>1800</v>
      </c>
      <c r="AB1497" s="900"/>
    </row>
    <row r="1498" spans="1:28" x14ac:dyDescent="0.25">
      <c r="A1498" s="462"/>
      <c r="B1498" s="206" t="s">
        <v>1222</v>
      </c>
      <c r="C1498" s="466"/>
      <c r="D1498" s="466"/>
      <c r="E1498" s="529"/>
      <c r="F1498" s="250"/>
      <c r="G1498" s="16"/>
      <c r="H1498" s="16"/>
      <c r="I1498" s="16"/>
      <c r="J1498" s="16"/>
      <c r="K1498" s="16"/>
      <c r="L1498" s="16"/>
      <c r="M1498" s="16"/>
      <c r="N1498" s="16"/>
      <c r="O1498" s="16"/>
      <c r="P1498" s="135"/>
      <c r="Q1498" s="135"/>
      <c r="R1498" s="135"/>
      <c r="S1498" s="135"/>
      <c r="T1498" s="135"/>
      <c r="U1498" s="135"/>
      <c r="V1498" s="135"/>
      <c r="W1498" s="135"/>
      <c r="X1498" s="16"/>
      <c r="Y1498" s="464"/>
      <c r="Z1498" s="464"/>
      <c r="AA1498" s="231"/>
      <c r="AB1498" s="900"/>
    </row>
    <row r="1499" spans="1:28" ht="24" x14ac:dyDescent="0.25">
      <c r="A1499" s="532" t="s">
        <v>507</v>
      </c>
      <c r="B1499" s="248" t="s">
        <v>338</v>
      </c>
      <c r="C1499" s="440" t="str">
        <f>IF(AB1499&gt;=470000,"LPN",IF(AND(AB1499&gt;190000,AB1499&lt;470000),"LP",IF(AND(AB1499&gt;=56000,AB1499&lt;=190000),"3C","2C ")))</f>
        <v xml:space="preserve">2C </v>
      </c>
      <c r="D1499" s="440"/>
      <c r="E1499" s="214" t="s">
        <v>1227</v>
      </c>
      <c r="F1499" s="256" t="s">
        <v>507</v>
      </c>
      <c r="G1499" s="218" t="s">
        <v>44</v>
      </c>
      <c r="H1499" s="218" t="s">
        <v>44</v>
      </c>
      <c r="I1499" s="218" t="s">
        <v>44</v>
      </c>
      <c r="J1499" s="218" t="s">
        <v>44</v>
      </c>
      <c r="K1499" s="218">
        <f>SUM(L1499-8)</f>
        <v>42067</v>
      </c>
      <c r="L1499" s="218">
        <f>SUM(M1499*1)</f>
        <v>42075</v>
      </c>
      <c r="M1499" s="218">
        <f>SUM(N1499*1)</f>
        <v>42075</v>
      </c>
      <c r="N1499" s="218">
        <f>SUM(O1499-1)</f>
        <v>42075</v>
      </c>
      <c r="O1499" s="218">
        <f>SUM(U1499-3)</f>
        <v>42076</v>
      </c>
      <c r="P1499" s="218">
        <f>SUM(U1499*1)</f>
        <v>42079</v>
      </c>
      <c r="Q1499" s="218" t="s">
        <v>44</v>
      </c>
      <c r="R1499" s="218" t="s">
        <v>44</v>
      </c>
      <c r="S1499" s="218" t="s">
        <v>44</v>
      </c>
      <c r="T1499" s="218" t="s">
        <v>44</v>
      </c>
      <c r="U1499" s="218">
        <f>SUM(V1499-4)</f>
        <v>42079</v>
      </c>
      <c r="V1499" s="218">
        <f>SUM(W1499-4)</f>
        <v>42083</v>
      </c>
      <c r="W1499" s="218">
        <f>SUM(X1499-3)</f>
        <v>42087</v>
      </c>
      <c r="X1499" s="218">
        <v>42090</v>
      </c>
      <c r="Y1499" s="234"/>
      <c r="Z1499" s="234"/>
      <c r="AA1499" s="220">
        <v>10000</v>
      </c>
      <c r="AB1499" s="879"/>
    </row>
    <row r="1500" spans="1:28" ht="24" x14ac:dyDescent="0.25">
      <c r="A1500" s="532"/>
      <c r="B1500" s="248" t="s">
        <v>1228</v>
      </c>
      <c r="C1500" s="440" t="s">
        <v>751</v>
      </c>
      <c r="D1500" s="440"/>
      <c r="E1500" s="214" t="s">
        <v>1229</v>
      </c>
      <c r="F1500" s="256" t="s">
        <v>507</v>
      </c>
      <c r="G1500" s="218" t="s">
        <v>44</v>
      </c>
      <c r="H1500" s="218" t="s">
        <v>44</v>
      </c>
      <c r="I1500" s="218" t="s">
        <v>44</v>
      </c>
      <c r="J1500" s="218" t="s">
        <v>44</v>
      </c>
      <c r="K1500" s="218">
        <f>SUM(L1500-8)</f>
        <v>42067</v>
      </c>
      <c r="L1500" s="218">
        <f>SUM(M1500*1)</f>
        <v>42075</v>
      </c>
      <c r="M1500" s="218">
        <f>SUM(N1500*1)</f>
        <v>42075</v>
      </c>
      <c r="N1500" s="218">
        <f>SUM(O1500-1)</f>
        <v>42075</v>
      </c>
      <c r="O1500" s="218">
        <f>SUM(U1500-3)</f>
        <v>42076</v>
      </c>
      <c r="P1500" s="218">
        <f>SUM(U1500*1)</f>
        <v>42079</v>
      </c>
      <c r="Q1500" s="218" t="s">
        <v>44</v>
      </c>
      <c r="R1500" s="218" t="s">
        <v>44</v>
      </c>
      <c r="S1500" s="218" t="s">
        <v>44</v>
      </c>
      <c r="T1500" s="218" t="s">
        <v>44</v>
      </c>
      <c r="U1500" s="218">
        <f>SUM(V1500-4)</f>
        <v>42079</v>
      </c>
      <c r="V1500" s="218">
        <f>SUM(W1500-4)</f>
        <v>42083</v>
      </c>
      <c r="W1500" s="218">
        <f>SUM(X1500-3)</f>
        <v>42087</v>
      </c>
      <c r="X1500" s="218">
        <v>42090</v>
      </c>
      <c r="Y1500" s="234"/>
      <c r="Z1500" s="234"/>
      <c r="AA1500" s="220">
        <v>30000</v>
      </c>
      <c r="AB1500" s="879"/>
    </row>
    <row r="1501" spans="1:28" x14ac:dyDescent="0.25">
      <c r="A1501" s="462"/>
      <c r="B1501" s="206" t="s">
        <v>1230</v>
      </c>
      <c r="C1501" s="466"/>
      <c r="D1501" s="466"/>
      <c r="E1501" s="529"/>
      <c r="F1501" s="465"/>
      <c r="G1501" s="16"/>
      <c r="H1501" s="16"/>
      <c r="I1501" s="16"/>
      <c r="J1501" s="16"/>
      <c r="K1501" s="16"/>
      <c r="L1501" s="16"/>
      <c r="M1501" s="16"/>
      <c r="N1501" s="16"/>
      <c r="O1501" s="16"/>
      <c r="P1501" s="135"/>
      <c r="Q1501" s="135"/>
      <c r="R1501" s="135"/>
      <c r="S1501" s="135"/>
      <c r="T1501" s="135"/>
      <c r="U1501" s="135"/>
      <c r="V1501" s="135"/>
      <c r="W1501" s="135"/>
      <c r="X1501" s="16"/>
      <c r="Y1501" s="464"/>
      <c r="Z1501" s="464"/>
      <c r="AA1501" s="231"/>
      <c r="AB1501" s="900"/>
    </row>
    <row r="1502" spans="1:28" x14ac:dyDescent="0.25">
      <c r="A1502" s="452"/>
      <c r="B1502" s="1195" t="s">
        <v>173</v>
      </c>
      <c r="C1502" s="944" t="s">
        <v>35</v>
      </c>
      <c r="D1502" s="944"/>
      <c r="E1502" s="944"/>
      <c r="F1502" s="944"/>
      <c r="G1502" s="944"/>
      <c r="H1502" s="944"/>
      <c r="I1502" s="944"/>
      <c r="J1502" s="944"/>
      <c r="K1502" s="944"/>
      <c r="L1502" s="944"/>
      <c r="M1502" s="944"/>
      <c r="N1502" s="944"/>
      <c r="O1502" s="944"/>
      <c r="P1502" s="944"/>
      <c r="Q1502" s="944"/>
      <c r="R1502" s="944"/>
      <c r="S1502" s="944"/>
      <c r="T1502" s="944"/>
      <c r="U1502" s="944"/>
      <c r="V1502" s="944"/>
      <c r="W1502" s="944"/>
      <c r="X1502" s="944"/>
      <c r="Y1502" s="944"/>
      <c r="Z1502" s="944"/>
      <c r="AA1502" s="540">
        <f>SUM(AA1159:AA1501)</f>
        <v>2498530.02</v>
      </c>
      <c r="AB1502" s="866" t="e">
        <f>SUM(#REF!,#REF!,#REF!)</f>
        <v>#REF!</v>
      </c>
    </row>
    <row r="1503" spans="1:28" ht="15.75" x14ac:dyDescent="0.25">
      <c r="A1503" s="452"/>
      <c r="B1503" s="1196"/>
      <c r="C1503" s="982" t="s">
        <v>36</v>
      </c>
      <c r="D1503" s="982"/>
      <c r="E1503" s="982"/>
      <c r="F1503" s="946"/>
      <c r="G1503" s="946"/>
      <c r="H1503" s="946"/>
      <c r="I1503" s="946"/>
      <c r="J1503" s="946"/>
      <c r="K1503" s="946"/>
      <c r="L1503" s="946"/>
      <c r="M1503" s="946"/>
      <c r="N1503" s="946"/>
      <c r="O1503" s="946"/>
      <c r="P1503" s="946"/>
      <c r="Q1503" s="946"/>
      <c r="R1503" s="946"/>
      <c r="S1503" s="946"/>
      <c r="T1503" s="946"/>
      <c r="U1503" s="946"/>
      <c r="V1503" s="946"/>
      <c r="W1503" s="946"/>
      <c r="X1503" s="946"/>
      <c r="Y1503" s="946"/>
      <c r="Z1503" s="946"/>
      <c r="AA1503" s="263" t="e">
        <f>SUM(#REF!,#REF!,#REF!)</f>
        <v>#REF!</v>
      </c>
      <c r="AB1503" s="867" t="e">
        <f>SUM(#REF!,#REF!,#REF!)</f>
        <v>#REF!</v>
      </c>
    </row>
    <row r="1504" spans="1:28" x14ac:dyDescent="0.25">
      <c r="A1504" s="268"/>
      <c r="B1504" s="269"/>
      <c r="C1504" s="270"/>
      <c r="D1504" s="270"/>
      <c r="E1504" s="270"/>
      <c r="F1504" s="271"/>
      <c r="G1504" s="271"/>
      <c r="H1504" s="271"/>
      <c r="I1504" s="271"/>
      <c r="J1504" s="271"/>
      <c r="K1504" s="271"/>
      <c r="L1504" s="271"/>
      <c r="M1504" s="271"/>
      <c r="N1504" s="271"/>
      <c r="O1504" s="271"/>
      <c r="P1504" s="271"/>
      <c r="Q1504" s="272"/>
      <c r="R1504" s="272"/>
      <c r="S1504" s="264"/>
      <c r="T1504" s="264"/>
      <c r="U1504" s="264"/>
      <c r="V1504" s="264"/>
      <c r="W1504" s="88"/>
      <c r="X1504" s="264"/>
      <c r="Y1504" s="264"/>
      <c r="Z1504" s="89"/>
      <c r="AA1504" s="268"/>
      <c r="AB1504" s="868"/>
    </row>
    <row r="1505" spans="1:28" ht="31.5" x14ac:dyDescent="0.25">
      <c r="A1505" s="268"/>
      <c r="B1505" s="541" t="s">
        <v>174</v>
      </c>
      <c r="C1505" s="92"/>
      <c r="D1505" s="92"/>
      <c r="E1505" s="93"/>
      <c r="F1505" s="94"/>
      <c r="G1505" s="542" t="s">
        <v>175</v>
      </c>
      <c r="H1505" s="957"/>
      <c r="I1505" s="958"/>
      <c r="J1505" s="96"/>
      <c r="K1505" s="96"/>
      <c r="L1505" s="97" t="s">
        <v>176</v>
      </c>
      <c r="M1505" s="98"/>
      <c r="N1505" s="93" t="s">
        <v>177</v>
      </c>
      <c r="O1505" s="94"/>
      <c r="P1505" s="99" t="s">
        <v>178</v>
      </c>
      <c r="Q1505" s="92"/>
      <c r="R1505" s="100"/>
      <c r="S1505" s="101"/>
      <c r="T1505" s="102" t="s">
        <v>179</v>
      </c>
      <c r="U1505" s="98"/>
      <c r="V1505" s="98"/>
      <c r="W1505" s="103" t="s">
        <v>177</v>
      </c>
      <c r="X1505" s="101"/>
      <c r="Y1505" s="1087" t="s">
        <v>180</v>
      </c>
      <c r="Z1505" s="1088"/>
      <c r="AA1505" s="957"/>
      <c r="AB1505" s="958"/>
    </row>
    <row r="1506" spans="1:28" ht="47.25" x14ac:dyDescent="0.25">
      <c r="A1506" s="268"/>
      <c r="B1506" s="543" t="s">
        <v>181</v>
      </c>
      <c r="C1506" s="105"/>
      <c r="D1506" s="105"/>
      <c r="E1506" s="106"/>
      <c r="F1506" s="94"/>
      <c r="G1506" s="542" t="s">
        <v>182</v>
      </c>
      <c r="H1506" s="957"/>
      <c r="I1506" s="958"/>
      <c r="J1506" s="96"/>
      <c r="K1506" s="96"/>
      <c r="L1506" s="107" t="s">
        <v>183</v>
      </c>
      <c r="M1506" s="108"/>
      <c r="N1506" s="106" t="s">
        <v>177</v>
      </c>
      <c r="O1506" s="94"/>
      <c r="P1506" s="109" t="s">
        <v>184</v>
      </c>
      <c r="Q1506" s="105"/>
      <c r="R1506" s="110"/>
      <c r="S1506" s="101"/>
      <c r="T1506" s="111" t="s">
        <v>185</v>
      </c>
      <c r="U1506" s="112"/>
      <c r="V1506" s="108"/>
      <c r="W1506" s="113" t="s">
        <v>177</v>
      </c>
      <c r="X1506" s="101"/>
      <c r="Y1506" s="1087" t="s">
        <v>186</v>
      </c>
      <c r="Z1506" s="1088"/>
      <c r="AA1506" s="957"/>
      <c r="AB1506" s="958"/>
    </row>
    <row r="1507" spans="1:28" x14ac:dyDescent="0.25">
      <c r="A1507" s="268"/>
      <c r="B1507" s="280"/>
      <c r="C1507" s="281"/>
      <c r="D1507" s="281"/>
      <c r="E1507" s="281"/>
      <c r="F1507" s="84"/>
      <c r="G1507" s="84"/>
      <c r="H1507" s="84"/>
      <c r="I1507" s="84"/>
      <c r="J1507" s="84"/>
      <c r="K1507" s="84"/>
      <c r="L1507" s="84"/>
      <c r="M1507" s="84"/>
      <c r="N1507" s="84"/>
      <c r="O1507" s="84"/>
      <c r="P1507" s="84"/>
      <c r="Q1507" s="116"/>
      <c r="R1507" s="116"/>
      <c r="S1507" s="116"/>
      <c r="T1507" s="116"/>
      <c r="U1507" s="116"/>
      <c r="V1507" s="116"/>
      <c r="W1507" s="116"/>
      <c r="X1507" s="116"/>
      <c r="Y1507" s="116"/>
      <c r="Z1507" s="116"/>
      <c r="AA1507" s="116"/>
      <c r="AB1507" s="868"/>
    </row>
    <row r="1508" spans="1:28" x14ac:dyDescent="0.25">
      <c r="A1508" s="268"/>
      <c r="B1508" s="280"/>
      <c r="C1508" s="281"/>
      <c r="D1508" s="281"/>
      <c r="E1508" s="281"/>
      <c r="F1508" s="84"/>
      <c r="G1508" s="84"/>
      <c r="H1508" s="84"/>
      <c r="I1508" s="84"/>
      <c r="J1508" s="84"/>
      <c r="K1508" s="84"/>
      <c r="L1508" s="84"/>
      <c r="M1508" s="84"/>
      <c r="N1508" s="84"/>
      <c r="O1508" s="84"/>
      <c r="P1508" s="84"/>
      <c r="Q1508" s="116"/>
      <c r="R1508" s="116"/>
      <c r="S1508" s="116"/>
      <c r="T1508" s="116"/>
      <c r="U1508" s="116"/>
      <c r="V1508" s="116"/>
      <c r="W1508" s="116"/>
      <c r="X1508" s="116"/>
      <c r="Y1508" s="116"/>
      <c r="Z1508" s="116"/>
      <c r="AA1508" s="116"/>
      <c r="AB1508" s="868"/>
    </row>
    <row r="1509" spans="1:28" x14ac:dyDescent="0.25">
      <c r="A1509" s="268"/>
      <c r="B1509" s="282"/>
      <c r="C1509" s="268"/>
      <c r="D1509" s="268"/>
      <c r="E1509" s="268"/>
      <c r="F1509" s="84"/>
      <c r="G1509" s="84"/>
      <c r="H1509" s="84"/>
      <c r="I1509" s="84"/>
      <c r="J1509" s="84"/>
      <c r="K1509" s="84"/>
      <c r="L1509" s="84"/>
      <c r="M1509" s="84"/>
      <c r="N1509" s="84"/>
      <c r="O1509" s="84"/>
      <c r="P1509" s="84"/>
      <c r="Q1509" s="116"/>
      <c r="R1509" s="116"/>
      <c r="S1509" s="116"/>
      <c r="T1509" s="116"/>
      <c r="U1509" s="116"/>
      <c r="V1509" s="116"/>
      <c r="W1509" s="116"/>
      <c r="X1509" s="116"/>
      <c r="Y1509" s="116"/>
      <c r="Z1509" s="116"/>
      <c r="AA1509" s="116"/>
      <c r="AB1509" s="868"/>
    </row>
    <row r="1510" spans="1:28" x14ac:dyDescent="0.25">
      <c r="A1510" s="268"/>
      <c r="B1510" s="280"/>
      <c r="C1510" s="281"/>
      <c r="D1510" s="281"/>
      <c r="E1510" s="1078" t="s">
        <v>1231</v>
      </c>
      <c r="F1510" s="1079"/>
      <c r="G1510" s="1079"/>
      <c r="H1510" s="1079"/>
      <c r="I1510" s="1079"/>
      <c r="J1510" s="1079"/>
      <c r="K1510" s="1079"/>
      <c r="L1510" s="1079"/>
      <c r="M1510" s="1079"/>
      <c r="N1510" s="1079"/>
      <c r="O1510" s="1079"/>
      <c r="P1510" s="1079"/>
      <c r="Q1510" s="1079"/>
      <c r="R1510" s="1079"/>
      <c r="S1510" s="1079"/>
      <c r="T1510" s="1079"/>
      <c r="U1510" s="1079"/>
      <c r="V1510" s="1079"/>
      <c r="W1510" s="1080"/>
      <c r="X1510" s="268"/>
      <c r="Y1510" s="268"/>
      <c r="Z1510" s="268"/>
      <c r="AA1510" s="268"/>
      <c r="AB1510" s="868"/>
    </row>
    <row r="1511" spans="1:28" x14ac:dyDescent="0.25">
      <c r="A1511" s="268"/>
      <c r="B1511" s="280"/>
      <c r="C1511" s="281"/>
      <c r="D1511" s="281"/>
      <c r="E1511" s="1197"/>
      <c r="F1511" s="1198"/>
      <c r="G1511" s="1198"/>
      <c r="H1511" s="1198"/>
      <c r="I1511" s="1198"/>
      <c r="J1511" s="1198"/>
      <c r="K1511" s="1198"/>
      <c r="L1511" s="1198"/>
      <c r="M1511" s="1198"/>
      <c r="N1511" s="1198"/>
      <c r="O1511" s="1198"/>
      <c r="P1511" s="1198"/>
      <c r="Q1511" s="1198"/>
      <c r="R1511" s="1198"/>
      <c r="S1511" s="1198"/>
      <c r="T1511" s="1198"/>
      <c r="U1511" s="1198"/>
      <c r="V1511" s="1198"/>
      <c r="W1511" s="1199"/>
      <c r="X1511" s="268"/>
      <c r="Y1511" s="268"/>
      <c r="Z1511" s="268"/>
      <c r="AA1511" s="268"/>
      <c r="AB1511" s="868"/>
    </row>
    <row r="1512" spans="1:28" x14ac:dyDescent="0.25">
      <c r="A1512" s="268"/>
      <c r="B1512" s="282"/>
      <c r="C1512" s="268"/>
      <c r="D1512" s="268"/>
      <c r="E1512" s="1200" t="s">
        <v>1232</v>
      </c>
      <c r="F1512" s="1201"/>
      <c r="G1512" s="1201"/>
      <c r="H1512" s="1201"/>
      <c r="I1512" s="1201"/>
      <c r="J1512" s="1201"/>
      <c r="K1512" s="1201"/>
      <c r="L1512" s="1201"/>
      <c r="M1512" s="1201"/>
      <c r="N1512" s="1201"/>
      <c r="O1512" s="1201"/>
      <c r="P1512" s="1201"/>
      <c r="Q1512" s="1201"/>
      <c r="R1512" s="1201"/>
      <c r="S1512" s="1201"/>
      <c r="T1512" s="1201"/>
      <c r="U1512" s="1201"/>
      <c r="V1512" s="1201"/>
      <c r="W1512" s="1202"/>
      <c r="X1512" s="268"/>
      <c r="Y1512" s="268"/>
      <c r="Z1512" s="268"/>
      <c r="AA1512" s="268"/>
      <c r="AB1512" s="868"/>
    </row>
    <row r="1513" spans="1:28" x14ac:dyDescent="0.25">
      <c r="A1513" s="268"/>
      <c r="B1513" s="282"/>
      <c r="C1513" s="268"/>
      <c r="D1513" s="268"/>
      <c r="E1513" s="1203" t="s">
        <v>1233</v>
      </c>
      <c r="F1513" s="1204"/>
      <c r="G1513" s="1204"/>
      <c r="H1513" s="1204"/>
      <c r="I1513" s="1204"/>
      <c r="J1513" s="1204"/>
      <c r="K1513" s="1204"/>
      <c r="L1513" s="1204"/>
      <c r="M1513" s="1204"/>
      <c r="N1513" s="1204"/>
      <c r="O1513" s="1204"/>
      <c r="P1513" s="1204"/>
      <c r="Q1513" s="1204"/>
      <c r="R1513" s="1204"/>
      <c r="S1513" s="1204"/>
      <c r="T1513" s="1204"/>
      <c r="U1513" s="1204"/>
      <c r="V1513" s="1204"/>
      <c r="W1513" s="1205"/>
      <c r="X1513" s="268"/>
      <c r="Y1513" s="268"/>
      <c r="Z1513" s="268"/>
      <c r="AA1513" s="268"/>
      <c r="AB1513" s="868"/>
    </row>
    <row r="1514" spans="1:28" ht="15.75" x14ac:dyDescent="0.25">
      <c r="A1514" s="268"/>
      <c r="B1514" s="282"/>
      <c r="C1514" s="268"/>
      <c r="D1514" s="268"/>
      <c r="E1514" s="1206" t="s">
        <v>1234</v>
      </c>
      <c r="F1514" s="1207"/>
      <c r="G1514" s="1207"/>
      <c r="H1514" s="1207"/>
      <c r="I1514" s="1207"/>
      <c r="J1514" s="1207"/>
      <c r="K1514" s="1207"/>
      <c r="L1514" s="1207"/>
      <c r="M1514" s="1207"/>
      <c r="N1514" s="1207"/>
      <c r="O1514" s="1207"/>
      <c r="P1514" s="1207"/>
      <c r="Q1514" s="1207"/>
      <c r="R1514" s="1207"/>
      <c r="S1514" s="1207"/>
      <c r="T1514" s="1207"/>
      <c r="U1514" s="1207"/>
      <c r="V1514" s="1207"/>
      <c r="W1514" s="1208"/>
      <c r="X1514" s="268"/>
      <c r="Y1514" s="268"/>
      <c r="Z1514" s="268"/>
      <c r="AA1514" s="268"/>
      <c r="AB1514" s="868"/>
    </row>
    <row r="1516" spans="1:28" ht="15.75" x14ac:dyDescent="0.25">
      <c r="A1516" s="201"/>
      <c r="B1516" s="985" t="s">
        <v>1235</v>
      </c>
      <c r="C1516" s="985"/>
      <c r="D1516" s="985"/>
      <c r="E1516" s="985"/>
      <c r="F1516" s="985"/>
      <c r="G1516" s="985"/>
      <c r="H1516" s="985"/>
      <c r="I1516" s="985"/>
      <c r="J1516" s="985"/>
      <c r="K1516" s="985"/>
      <c r="L1516" s="985"/>
      <c r="M1516" s="985"/>
      <c r="N1516" s="985"/>
      <c r="O1516" s="985"/>
      <c r="P1516" s="985"/>
      <c r="Q1516" s="985"/>
      <c r="R1516" s="985"/>
      <c r="S1516" s="985"/>
      <c r="T1516" s="985"/>
      <c r="U1516" s="985"/>
      <c r="V1516" s="985"/>
      <c r="W1516" s="985"/>
      <c r="X1516" s="985"/>
      <c r="Y1516" s="985"/>
      <c r="Z1516" s="985"/>
      <c r="AA1516" s="985"/>
      <c r="AB1516" s="985"/>
    </row>
    <row r="1517" spans="1:28" ht="15.75" x14ac:dyDescent="0.25">
      <c r="A1517" s="201"/>
      <c r="B1517" s="985" t="s">
        <v>1236</v>
      </c>
      <c r="C1517" s="985"/>
      <c r="D1517" s="985"/>
      <c r="E1517" s="985"/>
      <c r="F1517" s="985"/>
      <c r="G1517" s="985"/>
      <c r="H1517" s="985"/>
      <c r="I1517" s="985"/>
      <c r="J1517" s="985"/>
      <c r="K1517" s="985"/>
      <c r="L1517" s="985"/>
      <c r="M1517" s="985"/>
      <c r="N1517" s="985"/>
      <c r="O1517" s="985"/>
      <c r="P1517" s="985"/>
      <c r="Q1517" s="985"/>
      <c r="R1517" s="985"/>
      <c r="S1517" s="985"/>
      <c r="T1517" s="985"/>
      <c r="U1517" s="985"/>
      <c r="V1517" s="985"/>
      <c r="W1517" s="985"/>
      <c r="X1517" s="985"/>
      <c r="Y1517" s="985"/>
      <c r="Z1517" s="985"/>
      <c r="AA1517" s="985"/>
      <c r="AB1517" s="985"/>
    </row>
    <row r="1518" spans="1:28" x14ac:dyDescent="0.25">
      <c r="A1518" s="1017"/>
      <c r="B1518" s="1017"/>
      <c r="C1518" s="1017"/>
      <c r="D1518" s="1017"/>
      <c r="E1518" s="1017"/>
      <c r="F1518" s="1017"/>
      <c r="G1518" s="1023" t="s">
        <v>5</v>
      </c>
      <c r="H1518" s="1023"/>
      <c r="I1518" s="1023"/>
      <c r="J1518" s="1024"/>
      <c r="K1518" s="1025" t="s">
        <v>6</v>
      </c>
      <c r="L1518" s="1025"/>
      <c r="M1518" s="1025"/>
      <c r="N1518" s="1025"/>
      <c r="O1518" s="1025" t="s">
        <v>7</v>
      </c>
      <c r="P1518" s="1025"/>
      <c r="Q1518" s="1025"/>
      <c r="R1518" s="1025"/>
      <c r="S1518" s="1025" t="s">
        <v>8</v>
      </c>
      <c r="T1518" s="1025"/>
      <c r="U1518" s="1025"/>
      <c r="V1518" s="1025"/>
      <c r="W1518" s="1025" t="s">
        <v>9</v>
      </c>
      <c r="X1518" s="1025"/>
      <c r="Y1518" s="1015" t="s">
        <v>10</v>
      </c>
      <c r="Z1518" s="1015"/>
      <c r="AA1518" s="1015"/>
      <c r="AB1518" s="1015"/>
    </row>
    <row r="1519" spans="1:28" ht="15.75" thickBot="1" x14ac:dyDescent="0.3">
      <c r="A1519" s="1017"/>
      <c r="B1519" s="1017"/>
      <c r="C1519" s="1017"/>
      <c r="D1519" s="1017"/>
      <c r="E1519" s="1017"/>
      <c r="F1519" s="1017"/>
      <c r="G1519" s="1026" t="s">
        <v>11</v>
      </c>
      <c r="H1519" s="1027"/>
      <c r="I1519" s="1028" t="s">
        <v>1237</v>
      </c>
      <c r="J1519" s="1029"/>
      <c r="K1519" s="1030" t="s">
        <v>13</v>
      </c>
      <c r="L1519" s="1031"/>
      <c r="M1519" s="1015" t="s">
        <v>14</v>
      </c>
      <c r="N1519" s="1015"/>
      <c r="O1519" s="1015" t="s">
        <v>1238</v>
      </c>
      <c r="P1519" s="1015"/>
      <c r="Q1519" s="1015" t="s">
        <v>16</v>
      </c>
      <c r="R1519" s="1015"/>
      <c r="S1519" s="1015" t="s">
        <v>17</v>
      </c>
      <c r="T1519" s="1015"/>
      <c r="U1519" s="1015" t="s">
        <v>18</v>
      </c>
      <c r="V1519" s="1015"/>
      <c r="W1519" s="1015" t="s">
        <v>1239</v>
      </c>
      <c r="X1519" s="1015"/>
      <c r="Y1519" s="1015"/>
      <c r="Z1519" s="1015"/>
      <c r="AA1519" s="1015"/>
      <c r="AB1519" s="1015"/>
    </row>
    <row r="1520" spans="1:28" ht="39" thickTop="1" x14ac:dyDescent="0.25">
      <c r="A1520" s="544" t="s">
        <v>20</v>
      </c>
      <c r="B1520" s="203" t="s">
        <v>21</v>
      </c>
      <c r="C1520" s="203" t="s">
        <v>22</v>
      </c>
      <c r="D1520" s="1015" t="s">
        <v>23</v>
      </c>
      <c r="E1520" s="1015"/>
      <c r="F1520" s="203" t="s">
        <v>24</v>
      </c>
      <c r="G1520" s="545" t="s">
        <v>25</v>
      </c>
      <c r="H1520" s="545" t="s">
        <v>26</v>
      </c>
      <c r="I1520" s="545" t="s">
        <v>25</v>
      </c>
      <c r="J1520" s="545" t="s">
        <v>26</v>
      </c>
      <c r="K1520" s="203" t="s">
        <v>25</v>
      </c>
      <c r="L1520" s="203" t="s">
        <v>26</v>
      </c>
      <c r="M1520" s="203" t="s">
        <v>25</v>
      </c>
      <c r="N1520" s="203" t="s">
        <v>26</v>
      </c>
      <c r="O1520" s="203" t="s">
        <v>25</v>
      </c>
      <c r="P1520" s="203" t="s">
        <v>26</v>
      </c>
      <c r="Q1520" s="203" t="s">
        <v>25</v>
      </c>
      <c r="R1520" s="203" t="s">
        <v>26</v>
      </c>
      <c r="S1520" s="203" t="s">
        <v>25</v>
      </c>
      <c r="T1520" s="203" t="s">
        <v>26</v>
      </c>
      <c r="U1520" s="203" t="s">
        <v>25</v>
      </c>
      <c r="V1520" s="203" t="s">
        <v>26</v>
      </c>
      <c r="W1520" s="203" t="s">
        <v>25</v>
      </c>
      <c r="X1520" s="203" t="s">
        <v>26</v>
      </c>
      <c r="Y1520" s="546" t="s">
        <v>27</v>
      </c>
      <c r="Z1520" s="546" t="s">
        <v>28</v>
      </c>
      <c r="AA1520" s="203" t="s">
        <v>29</v>
      </c>
      <c r="AB1520" s="860" t="s">
        <v>30</v>
      </c>
    </row>
    <row r="1521" spans="1:28" x14ac:dyDescent="0.25">
      <c r="A1521" s="1016"/>
      <c r="B1521" s="1017" t="s">
        <v>31</v>
      </c>
      <c r="C1521" s="1017" t="s">
        <v>1240</v>
      </c>
      <c r="D1521" s="1017" t="s">
        <v>33</v>
      </c>
      <c r="E1521" s="1017"/>
      <c r="F1521" s="1017" t="s">
        <v>34</v>
      </c>
      <c r="G1521" s="524" t="s">
        <v>35</v>
      </c>
      <c r="H1521" s="524" t="s">
        <v>35</v>
      </c>
      <c r="I1521" s="524" t="s">
        <v>35</v>
      </c>
      <c r="J1521" s="524" t="s">
        <v>35</v>
      </c>
      <c r="K1521" s="528" t="s">
        <v>35</v>
      </c>
      <c r="L1521" s="528" t="s">
        <v>35</v>
      </c>
      <c r="M1521" s="528" t="s">
        <v>35</v>
      </c>
      <c r="N1521" s="528" t="s">
        <v>35</v>
      </c>
      <c r="O1521" s="528" t="s">
        <v>35</v>
      </c>
      <c r="P1521" s="528" t="s">
        <v>35</v>
      </c>
      <c r="Q1521" s="528" t="s">
        <v>35</v>
      </c>
      <c r="R1521" s="528" t="s">
        <v>35</v>
      </c>
      <c r="S1521" s="528" t="s">
        <v>35</v>
      </c>
      <c r="T1521" s="528" t="s">
        <v>35</v>
      </c>
      <c r="U1521" s="528" t="s">
        <v>35</v>
      </c>
      <c r="V1521" s="528" t="s">
        <v>35</v>
      </c>
      <c r="W1521" s="528" t="s">
        <v>35</v>
      </c>
      <c r="X1521" s="528" t="s">
        <v>35</v>
      </c>
      <c r="Y1521" s="1018" t="s">
        <v>36</v>
      </c>
      <c r="Z1521" s="1018" t="s">
        <v>36</v>
      </c>
      <c r="AA1521" s="940"/>
      <c r="AB1521" s="1019" t="s">
        <v>36</v>
      </c>
    </row>
    <row r="1522" spans="1:28" ht="38.25" x14ac:dyDescent="0.25">
      <c r="A1522" s="1016"/>
      <c r="B1522" s="1017"/>
      <c r="C1522" s="1017"/>
      <c r="D1522" s="527" t="s">
        <v>327</v>
      </c>
      <c r="E1522" s="547" t="s">
        <v>328</v>
      </c>
      <c r="F1522" s="1017"/>
      <c r="G1522" s="548" t="s">
        <v>36</v>
      </c>
      <c r="H1522" s="548" t="s">
        <v>36</v>
      </c>
      <c r="I1522" s="548" t="s">
        <v>36</v>
      </c>
      <c r="J1522" s="548" t="s">
        <v>36</v>
      </c>
      <c r="K1522" s="548" t="s">
        <v>36</v>
      </c>
      <c r="L1522" s="548" t="s">
        <v>36</v>
      </c>
      <c r="M1522" s="548" t="s">
        <v>36</v>
      </c>
      <c r="N1522" s="548" t="s">
        <v>36</v>
      </c>
      <c r="O1522" s="548" t="s">
        <v>36</v>
      </c>
      <c r="P1522" s="548" t="s">
        <v>36</v>
      </c>
      <c r="Q1522" s="548" t="s">
        <v>36</v>
      </c>
      <c r="R1522" s="548" t="s">
        <v>36</v>
      </c>
      <c r="S1522" s="548" t="s">
        <v>36</v>
      </c>
      <c r="T1522" s="548" t="s">
        <v>36</v>
      </c>
      <c r="U1522" s="548" t="s">
        <v>36</v>
      </c>
      <c r="V1522" s="548" t="s">
        <v>36</v>
      </c>
      <c r="W1522" s="548" t="s">
        <v>36</v>
      </c>
      <c r="X1522" s="548" t="s">
        <v>36</v>
      </c>
      <c r="Y1522" s="1018"/>
      <c r="Z1522" s="1018"/>
      <c r="AA1522" s="940"/>
      <c r="AB1522" s="1019"/>
    </row>
    <row r="1523" spans="1:28" ht="114.75" x14ac:dyDescent="0.25">
      <c r="A1523" s="549"/>
      <c r="B1523" s="527" t="s">
        <v>329</v>
      </c>
      <c r="C1523" s="527" t="s">
        <v>330</v>
      </c>
      <c r="D1523" s="527" t="s">
        <v>331</v>
      </c>
      <c r="E1523" s="547" t="s">
        <v>1241</v>
      </c>
      <c r="F1523" s="527" t="s">
        <v>332</v>
      </c>
      <c r="G1523" s="527"/>
      <c r="H1523" s="527"/>
      <c r="I1523" s="527"/>
      <c r="J1523" s="527"/>
      <c r="K1523" s="548"/>
      <c r="L1523" s="548"/>
      <c r="M1523" s="548"/>
      <c r="N1523" s="548"/>
      <c r="O1523" s="548"/>
      <c r="P1523" s="548"/>
      <c r="Q1523" s="548"/>
      <c r="R1523" s="548"/>
      <c r="S1523" s="548"/>
      <c r="T1523" s="548"/>
      <c r="U1523" s="548"/>
      <c r="V1523" s="548"/>
      <c r="W1523" s="548"/>
      <c r="X1523" s="548"/>
      <c r="Y1523" s="550"/>
      <c r="Z1523" s="550"/>
      <c r="AA1523" s="528"/>
      <c r="AB1523" s="902"/>
    </row>
    <row r="1524" spans="1:28" ht="15.75" x14ac:dyDescent="0.25">
      <c r="A1524" s="551">
        <v>1</v>
      </c>
      <c r="B1524" s="552">
        <v>23100</v>
      </c>
      <c r="C1524" s="1020" t="s">
        <v>1242</v>
      </c>
      <c r="D1524" s="1021"/>
      <c r="E1524" s="1021"/>
      <c r="F1524" s="1021"/>
      <c r="G1524" s="1021"/>
      <c r="H1524" s="1021"/>
      <c r="I1524" s="1021"/>
      <c r="J1524" s="1021"/>
      <c r="K1524" s="1021"/>
      <c r="L1524" s="1021"/>
      <c r="M1524" s="1021"/>
      <c r="N1524" s="1021"/>
      <c r="O1524" s="1021"/>
      <c r="P1524" s="1021"/>
      <c r="Q1524" s="1021"/>
      <c r="R1524" s="1021"/>
      <c r="S1524" s="1021"/>
      <c r="T1524" s="1021"/>
      <c r="U1524" s="1021"/>
      <c r="V1524" s="1021"/>
      <c r="W1524" s="1021"/>
      <c r="X1524" s="1022"/>
      <c r="Y1524" s="553"/>
      <c r="Z1524" s="553"/>
      <c r="AA1524" s="554">
        <f>SUM(AA1525)</f>
        <v>30000</v>
      </c>
      <c r="AB1524" s="903">
        <f>SUM(AA1524)</f>
        <v>30000</v>
      </c>
    </row>
    <row r="1525" spans="1:28" ht="25.5" x14ac:dyDescent="0.25">
      <c r="A1525" s="549">
        <v>1.1000000000000001</v>
      </c>
      <c r="B1525" s="555" t="s">
        <v>1243</v>
      </c>
      <c r="C1525" s="205" t="str">
        <f>IF(AA1525&gt;=450000,"LPN",IF(AND(AA1525&gt;190000,AA1525&lt;470000),"LP",IF(AND(AA1525&gt;=56000,AA1525&lt;=190000),"3C","2C ")))</f>
        <v xml:space="preserve">2C </v>
      </c>
      <c r="D1525" s="556" t="s">
        <v>1244</v>
      </c>
      <c r="E1525" s="205" t="s">
        <v>1245</v>
      </c>
      <c r="F1525" s="205" t="s">
        <v>1246</v>
      </c>
      <c r="G1525" s="557" t="s">
        <v>44</v>
      </c>
      <c r="H1525" s="557" t="s">
        <v>44</v>
      </c>
      <c r="I1525" s="557" t="s">
        <v>44</v>
      </c>
      <c r="J1525" s="557" t="s">
        <v>44</v>
      </c>
      <c r="K1525" s="558">
        <f>SUM(L1525-8)</f>
        <v>42067</v>
      </c>
      <c r="L1525" s="558">
        <f>SUM(M1525*1)</f>
        <v>42075</v>
      </c>
      <c r="M1525" s="558">
        <f>SUM(N1525*1)</f>
        <v>42075</v>
      </c>
      <c r="N1525" s="558">
        <f>SUM(O1525-1)</f>
        <v>42075</v>
      </c>
      <c r="O1525" s="558">
        <f>SUM(U1525-3)</f>
        <v>42076</v>
      </c>
      <c r="P1525" s="559">
        <f>SUM(U1525*1)</f>
        <v>42079</v>
      </c>
      <c r="Q1525" s="560" t="s">
        <v>44</v>
      </c>
      <c r="R1525" s="560" t="s">
        <v>44</v>
      </c>
      <c r="S1525" s="560" t="s">
        <v>44</v>
      </c>
      <c r="T1525" s="560" t="s">
        <v>44</v>
      </c>
      <c r="U1525" s="560">
        <f>SUM(V1525-4)</f>
        <v>42079</v>
      </c>
      <c r="V1525" s="560">
        <f>SUM(W1525-4)</f>
        <v>42083</v>
      </c>
      <c r="W1525" s="560">
        <f>SUM(X1525-3)</f>
        <v>42087</v>
      </c>
      <c r="X1525" s="557">
        <v>42090</v>
      </c>
      <c r="Y1525" s="550"/>
      <c r="Z1525" s="550"/>
      <c r="AA1525" s="561">
        <v>30000</v>
      </c>
      <c r="AB1525" s="902"/>
    </row>
    <row r="1526" spans="1:28" ht="15.75" x14ac:dyDescent="0.25">
      <c r="A1526" s="562">
        <v>2</v>
      </c>
      <c r="B1526" s="563">
        <v>23360</v>
      </c>
      <c r="C1526" s="1007" t="s">
        <v>1247</v>
      </c>
      <c r="D1526" s="1008"/>
      <c r="E1526" s="1008"/>
      <c r="F1526" s="1008"/>
      <c r="G1526" s="1008"/>
      <c r="H1526" s="1008"/>
      <c r="I1526" s="1008"/>
      <c r="J1526" s="1008"/>
      <c r="K1526" s="1008"/>
      <c r="L1526" s="1008"/>
      <c r="M1526" s="1008"/>
      <c r="N1526" s="1008"/>
      <c r="O1526" s="1008"/>
      <c r="P1526" s="1008"/>
      <c r="Q1526" s="1008"/>
      <c r="R1526" s="1008"/>
      <c r="S1526" s="1008"/>
      <c r="T1526" s="1008"/>
      <c r="U1526" s="1008"/>
      <c r="V1526" s="1008"/>
      <c r="W1526" s="1008"/>
      <c r="X1526" s="1009"/>
      <c r="Y1526" s="564"/>
      <c r="Z1526" s="564"/>
      <c r="AA1526" s="565">
        <f>SUM(AA1527:AA1529)</f>
        <v>20000</v>
      </c>
      <c r="AB1526" s="904">
        <f>SUM(AA1526)</f>
        <v>20000</v>
      </c>
    </row>
    <row r="1527" spans="1:28" ht="25.5" x14ac:dyDescent="0.25">
      <c r="A1527" s="566">
        <v>2.1</v>
      </c>
      <c r="B1527" s="205" t="s">
        <v>1248</v>
      </c>
      <c r="C1527" s="203" t="str">
        <f>IF(C1553&gt;=470000,"LPN",IF(AND(C1553&gt;190000,C1553&lt;470000),"LP",IF(AND(C1553&gt;=56000,C1553&lt;=190000),"3C","2C ")))</f>
        <v>LPN</v>
      </c>
      <c r="D1527" s="556" t="s">
        <v>1244</v>
      </c>
      <c r="E1527" s="205" t="s">
        <v>1249</v>
      </c>
      <c r="F1527" s="205" t="s">
        <v>1250</v>
      </c>
      <c r="G1527" s="557" t="s">
        <v>44</v>
      </c>
      <c r="H1527" s="557" t="s">
        <v>44</v>
      </c>
      <c r="I1527" s="557" t="s">
        <v>44</v>
      </c>
      <c r="J1527" s="557" t="s">
        <v>44</v>
      </c>
      <c r="K1527" s="558">
        <f>SUM(L1527-8)</f>
        <v>41703</v>
      </c>
      <c r="L1527" s="558">
        <f t="shared" ref="L1527:M1529" si="282">SUM(M1527*1)</f>
        <v>41711</v>
      </c>
      <c r="M1527" s="558">
        <f t="shared" si="282"/>
        <v>41711</v>
      </c>
      <c r="N1527" s="558">
        <f>SUM(O1527-1)</f>
        <v>41711</v>
      </c>
      <c r="O1527" s="558">
        <f>SUM(U1527-3)</f>
        <v>41712</v>
      </c>
      <c r="P1527" s="559">
        <f>SUM(U1527*1)</f>
        <v>41715</v>
      </c>
      <c r="Q1527" s="560" t="s">
        <v>44</v>
      </c>
      <c r="R1527" s="560" t="s">
        <v>44</v>
      </c>
      <c r="S1527" s="560" t="s">
        <v>44</v>
      </c>
      <c r="T1527" s="560" t="s">
        <v>44</v>
      </c>
      <c r="U1527" s="560">
        <f t="shared" ref="U1527:V1529" si="283">SUM(V1527-4)</f>
        <v>41715</v>
      </c>
      <c r="V1527" s="560">
        <f t="shared" si="283"/>
        <v>41719</v>
      </c>
      <c r="W1527" s="567">
        <v>41723</v>
      </c>
      <c r="X1527" s="557">
        <v>42118</v>
      </c>
      <c r="Y1527" s="568"/>
      <c r="Z1527" s="568"/>
      <c r="AA1527" s="569">
        <v>10000</v>
      </c>
      <c r="AB1527" s="905"/>
    </row>
    <row r="1528" spans="1:28" ht="25.5" x14ac:dyDescent="0.25">
      <c r="A1528" s="549">
        <v>2.2000000000000002</v>
      </c>
      <c r="B1528" s="205" t="s">
        <v>1251</v>
      </c>
      <c r="C1528" s="205" t="str">
        <f>IF(AA1528&gt;=450000,"LPN",IF(AND(AA1528&gt;190000,AA1528&lt;470000),"LP",IF(AND(AA1528&gt;=56000,AA1528&lt;=190000),"3C","2C ")))</f>
        <v xml:space="preserve">2C </v>
      </c>
      <c r="D1528" s="556" t="s">
        <v>1244</v>
      </c>
      <c r="E1528" s="206" t="s">
        <v>1249</v>
      </c>
      <c r="F1528" s="205" t="s">
        <v>1250</v>
      </c>
      <c r="G1528" s="570" t="s">
        <v>44</v>
      </c>
      <c r="H1528" s="570" t="s">
        <v>44</v>
      </c>
      <c r="I1528" s="570" t="s">
        <v>44</v>
      </c>
      <c r="J1528" s="570" t="s">
        <v>44</v>
      </c>
      <c r="K1528" s="558">
        <f>SUM(L1528-8)</f>
        <v>41703</v>
      </c>
      <c r="L1528" s="558">
        <f t="shared" si="282"/>
        <v>41711</v>
      </c>
      <c r="M1528" s="558">
        <f t="shared" si="282"/>
        <v>41711</v>
      </c>
      <c r="N1528" s="558">
        <f>SUM(O1528-1)</f>
        <v>41711</v>
      </c>
      <c r="O1528" s="558">
        <f>SUM(U1528-3)</f>
        <v>41712</v>
      </c>
      <c r="P1528" s="559">
        <f>SUM(U1528*1)</f>
        <v>41715</v>
      </c>
      <c r="Q1528" s="560" t="s">
        <v>44</v>
      </c>
      <c r="R1528" s="560" t="s">
        <v>44</v>
      </c>
      <c r="S1528" s="560" t="s">
        <v>44</v>
      </c>
      <c r="T1528" s="560" t="s">
        <v>44</v>
      </c>
      <c r="U1528" s="560">
        <f t="shared" si="283"/>
        <v>41715</v>
      </c>
      <c r="V1528" s="560">
        <f t="shared" si="283"/>
        <v>41719</v>
      </c>
      <c r="W1528" s="567">
        <v>41723</v>
      </c>
      <c r="X1528" s="557">
        <v>42118</v>
      </c>
      <c r="Y1528" s="568"/>
      <c r="Z1528" s="571"/>
      <c r="AA1528" s="572">
        <v>5000</v>
      </c>
      <c r="AB1528" s="906"/>
    </row>
    <row r="1529" spans="1:28" ht="25.5" x14ac:dyDescent="0.25">
      <c r="A1529" s="566">
        <v>2.2999999999999998</v>
      </c>
      <c r="B1529" s="205" t="s">
        <v>1252</v>
      </c>
      <c r="C1529" s="205" t="str">
        <f>IF(AA1529&gt;=450000,"LPN",IF(AND(AA1529&gt;190000,AA1529&lt;470000),"LP",IF(AND(AA1529&gt;=56000,AA1529&lt;=190000),"3C","2C ")))</f>
        <v xml:space="preserve">2C </v>
      </c>
      <c r="D1529" s="556" t="s">
        <v>1244</v>
      </c>
      <c r="E1529" s="206" t="s">
        <v>1249</v>
      </c>
      <c r="F1529" s="525" t="s">
        <v>1246</v>
      </c>
      <c r="G1529" s="557" t="s">
        <v>44</v>
      </c>
      <c r="H1529" s="557" t="s">
        <v>44</v>
      </c>
      <c r="I1529" s="557" t="s">
        <v>44</v>
      </c>
      <c r="J1529" s="557" t="s">
        <v>44</v>
      </c>
      <c r="K1529" s="558">
        <f>SUM(L1529-8)</f>
        <v>42067</v>
      </c>
      <c r="L1529" s="558">
        <f t="shared" si="282"/>
        <v>42075</v>
      </c>
      <c r="M1529" s="558">
        <f t="shared" si="282"/>
        <v>42075</v>
      </c>
      <c r="N1529" s="558">
        <f>SUM(O1529-1)</f>
        <v>42075</v>
      </c>
      <c r="O1529" s="558">
        <f>SUM(U1529-3)</f>
        <v>42076</v>
      </c>
      <c r="P1529" s="559">
        <f>SUM(U1529*1)</f>
        <v>42079</v>
      </c>
      <c r="Q1529" s="560" t="s">
        <v>44</v>
      </c>
      <c r="R1529" s="560" t="s">
        <v>44</v>
      </c>
      <c r="S1529" s="560" t="s">
        <v>44</v>
      </c>
      <c r="T1529" s="560" t="s">
        <v>44</v>
      </c>
      <c r="U1529" s="560">
        <f t="shared" si="283"/>
        <v>42079</v>
      </c>
      <c r="V1529" s="560">
        <f t="shared" si="283"/>
        <v>42083</v>
      </c>
      <c r="W1529" s="560">
        <f>SUM(X1529-3)</f>
        <v>42087</v>
      </c>
      <c r="X1529" s="557">
        <v>42090</v>
      </c>
      <c r="Y1529" s="568"/>
      <c r="Z1529" s="571"/>
      <c r="AA1529" s="572">
        <v>5000</v>
      </c>
      <c r="AB1529" s="906"/>
    </row>
    <row r="1530" spans="1:28" ht="15.75" x14ac:dyDescent="0.25">
      <c r="A1530" s="573">
        <v>3</v>
      </c>
      <c r="B1530" s="562">
        <v>25300</v>
      </c>
      <c r="C1530" s="1007" t="s">
        <v>1253</v>
      </c>
      <c r="D1530" s="1008"/>
      <c r="E1530" s="1008"/>
      <c r="F1530" s="1008"/>
      <c r="G1530" s="1008"/>
      <c r="H1530" s="1008"/>
      <c r="I1530" s="1008"/>
      <c r="J1530" s="1008"/>
      <c r="K1530" s="1008"/>
      <c r="L1530" s="1008"/>
      <c r="M1530" s="1008"/>
      <c r="N1530" s="1008"/>
      <c r="O1530" s="1008"/>
      <c r="P1530" s="1008"/>
      <c r="Q1530" s="1008"/>
      <c r="R1530" s="1008"/>
      <c r="S1530" s="1008"/>
      <c r="T1530" s="1008"/>
      <c r="U1530" s="1008"/>
      <c r="V1530" s="1008"/>
      <c r="W1530" s="1008"/>
      <c r="X1530" s="1009"/>
      <c r="Y1530" s="574"/>
      <c r="Z1530" s="564"/>
      <c r="AA1530" s="575">
        <f>SUM(AA1531:AA1532)</f>
        <v>10000</v>
      </c>
      <c r="AB1530" s="907">
        <f>SUM(AA1530)</f>
        <v>10000</v>
      </c>
    </row>
    <row r="1531" spans="1:28" ht="25.5" x14ac:dyDescent="0.25">
      <c r="A1531" s="576">
        <v>3.1</v>
      </c>
      <c r="B1531" s="527" t="s">
        <v>1254</v>
      </c>
      <c r="C1531" s="527" t="str">
        <f>IF(AA1531&gt;=450000,"LPN",IF(AND(AA1531&gt;180000,AA1531&lt;450000),"LP",IF(AND(AA1531&gt;=53000,AA1531&lt;=180000),"3C","2C ")))</f>
        <v xml:space="preserve">2C </v>
      </c>
      <c r="D1531" s="577" t="s">
        <v>1244</v>
      </c>
      <c r="E1531" s="206" t="s">
        <v>1255</v>
      </c>
      <c r="F1531" s="205" t="s">
        <v>1246</v>
      </c>
      <c r="G1531" s="557" t="s">
        <v>44</v>
      </c>
      <c r="H1531" s="557" t="s">
        <v>44</v>
      </c>
      <c r="I1531" s="557" t="s">
        <v>44</v>
      </c>
      <c r="J1531" s="557" t="s">
        <v>44</v>
      </c>
      <c r="K1531" s="558">
        <f>SUM(L1531-8)</f>
        <v>42067</v>
      </c>
      <c r="L1531" s="558">
        <f>SUM(M1531*1)</f>
        <v>42075</v>
      </c>
      <c r="M1531" s="558">
        <f>SUM(N1531*1)</f>
        <v>42075</v>
      </c>
      <c r="N1531" s="558">
        <f>SUM(O1531-1)</f>
        <v>42075</v>
      </c>
      <c r="O1531" s="558">
        <f>SUM(U1531-3)</f>
        <v>42076</v>
      </c>
      <c r="P1531" s="559">
        <f>SUM(U1531*1)</f>
        <v>42079</v>
      </c>
      <c r="Q1531" s="560" t="s">
        <v>44</v>
      </c>
      <c r="R1531" s="560" t="s">
        <v>44</v>
      </c>
      <c r="S1531" s="560" t="s">
        <v>44</v>
      </c>
      <c r="T1531" s="560" t="s">
        <v>44</v>
      </c>
      <c r="U1531" s="560">
        <f>SUM(V1531-4)</f>
        <v>42079</v>
      </c>
      <c r="V1531" s="560">
        <f>SUM(W1531-4)</f>
        <v>42083</v>
      </c>
      <c r="W1531" s="560">
        <f>SUM(X1531-3)</f>
        <v>42087</v>
      </c>
      <c r="X1531" s="557">
        <v>42090</v>
      </c>
      <c r="Y1531" s="568"/>
      <c r="Z1531" s="571"/>
      <c r="AA1531" s="572">
        <v>5000</v>
      </c>
      <c r="AB1531" s="905"/>
    </row>
    <row r="1532" spans="1:28" ht="25.5" x14ac:dyDescent="0.25">
      <c r="A1532" s="576">
        <v>3.2</v>
      </c>
      <c r="B1532" s="527" t="s">
        <v>1256</v>
      </c>
      <c r="C1532" s="527" t="str">
        <f>IF(AA1532&gt;=450000,"LPN",IF(AND(AA1532&gt;180000,AA1532&lt;450000),"LP",IF(AND(AA1532&gt;=53000,AA1532&lt;=180000),"3C","2C ")))</f>
        <v xml:space="preserve">2C </v>
      </c>
      <c r="D1532" s="577" t="s">
        <v>1244</v>
      </c>
      <c r="E1532" s="206" t="s">
        <v>1255</v>
      </c>
      <c r="F1532" s="205" t="s">
        <v>1246</v>
      </c>
      <c r="G1532" s="570" t="s">
        <v>44</v>
      </c>
      <c r="H1532" s="570" t="s">
        <v>44</v>
      </c>
      <c r="I1532" s="570" t="s">
        <v>44</v>
      </c>
      <c r="J1532" s="570" t="s">
        <v>44</v>
      </c>
      <c r="K1532" s="558">
        <f>SUM(L1532-8)</f>
        <v>42067</v>
      </c>
      <c r="L1532" s="558">
        <f>SUM(M1532*1)</f>
        <v>42075</v>
      </c>
      <c r="M1532" s="558">
        <f>SUM(N1532*1)</f>
        <v>42075</v>
      </c>
      <c r="N1532" s="558">
        <f>SUM(O1532-1)</f>
        <v>42075</v>
      </c>
      <c r="O1532" s="558">
        <f>SUM(U1532-3)</f>
        <v>42076</v>
      </c>
      <c r="P1532" s="559">
        <f>SUM(U1532*1)</f>
        <v>42079</v>
      </c>
      <c r="Q1532" s="560" t="s">
        <v>44</v>
      </c>
      <c r="R1532" s="560" t="s">
        <v>44</v>
      </c>
      <c r="S1532" s="560" t="s">
        <v>44</v>
      </c>
      <c r="T1532" s="560" t="s">
        <v>44</v>
      </c>
      <c r="U1532" s="560">
        <f>SUM(V1532-4)</f>
        <v>42079</v>
      </c>
      <c r="V1532" s="560">
        <f>SUM(W1532-4)</f>
        <v>42083</v>
      </c>
      <c r="W1532" s="560">
        <f>SUM(X1532-3)</f>
        <v>42087</v>
      </c>
      <c r="X1532" s="557">
        <v>42090</v>
      </c>
      <c r="Y1532" s="568"/>
      <c r="Z1532" s="571"/>
      <c r="AA1532" s="572">
        <v>5000</v>
      </c>
      <c r="AB1532" s="905"/>
    </row>
    <row r="1533" spans="1:28" ht="15.75" x14ac:dyDescent="0.25">
      <c r="A1533" s="573">
        <v>4</v>
      </c>
      <c r="B1533" s="562">
        <v>31100</v>
      </c>
      <c r="C1533" s="1007" t="s">
        <v>1257</v>
      </c>
      <c r="D1533" s="1008"/>
      <c r="E1533" s="1008"/>
      <c r="F1533" s="1008"/>
      <c r="G1533" s="1008"/>
      <c r="H1533" s="1008"/>
      <c r="I1533" s="1008"/>
      <c r="J1533" s="1008"/>
      <c r="K1533" s="1008"/>
      <c r="L1533" s="1008"/>
      <c r="M1533" s="1008"/>
      <c r="N1533" s="1008"/>
      <c r="O1533" s="1008"/>
      <c r="P1533" s="1008"/>
      <c r="Q1533" s="1008"/>
      <c r="R1533" s="1008"/>
      <c r="S1533" s="1008"/>
      <c r="T1533" s="1008"/>
      <c r="U1533" s="1008"/>
      <c r="V1533" s="1008"/>
      <c r="W1533" s="1008"/>
      <c r="X1533" s="1009"/>
      <c r="Y1533" s="574"/>
      <c r="Z1533" s="564"/>
      <c r="AA1533" s="575">
        <f>SUM(AA1534:AA1535)</f>
        <v>18000</v>
      </c>
      <c r="AB1533" s="904">
        <f>SUM(AA1533)</f>
        <v>18000</v>
      </c>
    </row>
    <row r="1534" spans="1:28" ht="25.5" x14ac:dyDescent="0.25">
      <c r="A1534" s="549">
        <v>4.0999999999999996</v>
      </c>
      <c r="B1534" s="549" t="s">
        <v>1258</v>
      </c>
      <c r="C1534" s="527" t="s">
        <v>789</v>
      </c>
      <c r="D1534" s="578" t="s">
        <v>1244</v>
      </c>
      <c r="E1534" s="527" t="s">
        <v>1259</v>
      </c>
      <c r="F1534" s="205" t="s">
        <v>1250</v>
      </c>
      <c r="G1534" s="557" t="s">
        <v>44</v>
      </c>
      <c r="H1534" s="557" t="s">
        <v>44</v>
      </c>
      <c r="I1534" s="557" t="s">
        <v>44</v>
      </c>
      <c r="J1534" s="557" t="s">
        <v>44</v>
      </c>
      <c r="K1534" s="560" t="s">
        <v>44</v>
      </c>
      <c r="L1534" s="560" t="s">
        <v>44</v>
      </c>
      <c r="M1534" s="560" t="s">
        <v>44</v>
      </c>
      <c r="N1534" s="560" t="s">
        <v>44</v>
      </c>
      <c r="O1534" s="560" t="s">
        <v>44</v>
      </c>
      <c r="P1534" s="560" t="s">
        <v>44</v>
      </c>
      <c r="Q1534" s="560" t="s">
        <v>44</v>
      </c>
      <c r="R1534" s="560" t="s">
        <v>44</v>
      </c>
      <c r="S1534" s="560" t="s">
        <v>44</v>
      </c>
      <c r="T1534" s="560" t="s">
        <v>44</v>
      </c>
      <c r="U1534" s="560">
        <f>SUM(V1534-4)</f>
        <v>42107</v>
      </c>
      <c r="V1534" s="560">
        <f>SUM(W1534-4)</f>
        <v>42111</v>
      </c>
      <c r="W1534" s="560">
        <f>SUM(X1534-3)</f>
        <v>42115</v>
      </c>
      <c r="X1534" s="557">
        <v>42118</v>
      </c>
      <c r="Y1534" s="568"/>
      <c r="Z1534" s="571"/>
      <c r="AA1534" s="572">
        <v>13000</v>
      </c>
      <c r="AB1534" s="906"/>
    </row>
    <row r="1535" spans="1:28" ht="25.5" x14ac:dyDescent="0.25">
      <c r="A1535" s="566">
        <v>4.2</v>
      </c>
      <c r="B1535" s="579" t="s">
        <v>1260</v>
      </c>
      <c r="C1535" s="527" t="str">
        <f>IF(AA1535&gt;=450000,"LPN",IF(AND(AA1535&gt;180000,AA1535&lt;450000),"LP",IF(AND(AA1535&gt;=53000,AA1535&lt;=180000),"3C","2C ")))</f>
        <v xml:space="preserve">2C </v>
      </c>
      <c r="D1535" s="578" t="s">
        <v>1244</v>
      </c>
      <c r="E1535" s="527" t="s">
        <v>1259</v>
      </c>
      <c r="F1535" s="526" t="s">
        <v>1250</v>
      </c>
      <c r="G1535" s="570" t="s">
        <v>44</v>
      </c>
      <c r="H1535" s="570" t="s">
        <v>44</v>
      </c>
      <c r="I1535" s="570" t="s">
        <v>44</v>
      </c>
      <c r="J1535" s="570" t="s">
        <v>44</v>
      </c>
      <c r="K1535" s="558">
        <f>SUM(L1535-8)</f>
        <v>42095</v>
      </c>
      <c r="L1535" s="558">
        <f>SUM(M1535*1)</f>
        <v>42103</v>
      </c>
      <c r="M1535" s="558">
        <f>SUM(N1535*1)</f>
        <v>42103</v>
      </c>
      <c r="N1535" s="558">
        <f>SUM(O1535-1)</f>
        <v>42103</v>
      </c>
      <c r="O1535" s="558">
        <f>SUM(U1535-3)</f>
        <v>42104</v>
      </c>
      <c r="P1535" s="559">
        <f>SUM(U1535*1)</f>
        <v>42107</v>
      </c>
      <c r="Q1535" s="560" t="s">
        <v>44</v>
      </c>
      <c r="R1535" s="560" t="s">
        <v>44</v>
      </c>
      <c r="S1535" s="560" t="s">
        <v>44</v>
      </c>
      <c r="T1535" s="560" t="s">
        <v>44</v>
      </c>
      <c r="U1535" s="560">
        <f>SUM(V1535-4)</f>
        <v>42107</v>
      </c>
      <c r="V1535" s="560">
        <f>SUM(W1535-4)</f>
        <v>42111</v>
      </c>
      <c r="W1535" s="560">
        <f>SUM(X1535-3)</f>
        <v>42115</v>
      </c>
      <c r="X1535" s="557">
        <v>42118</v>
      </c>
      <c r="Y1535" s="568"/>
      <c r="Z1535" s="571"/>
      <c r="AA1535" s="572">
        <v>5000</v>
      </c>
      <c r="AB1535" s="905"/>
    </row>
    <row r="1536" spans="1:28" ht="15.75" x14ac:dyDescent="0.25">
      <c r="A1536" s="580">
        <v>5</v>
      </c>
      <c r="B1536" s="562">
        <v>32200</v>
      </c>
      <c r="C1536" s="1007" t="s">
        <v>333</v>
      </c>
      <c r="D1536" s="1008"/>
      <c r="E1536" s="1008"/>
      <c r="F1536" s="1008"/>
      <c r="G1536" s="1008"/>
      <c r="H1536" s="1008"/>
      <c r="I1536" s="1008"/>
      <c r="J1536" s="1008"/>
      <c r="K1536" s="1008"/>
      <c r="L1536" s="1008"/>
      <c r="M1536" s="1008"/>
      <c r="N1536" s="1008"/>
      <c r="O1536" s="1008"/>
      <c r="P1536" s="1008"/>
      <c r="Q1536" s="1008"/>
      <c r="R1536" s="1008"/>
      <c r="S1536" s="1008"/>
      <c r="T1536" s="1008"/>
      <c r="U1536" s="1008"/>
      <c r="V1536" s="1008"/>
      <c r="W1536" s="1008"/>
      <c r="X1536" s="1009"/>
      <c r="Y1536" s="574"/>
      <c r="Z1536" s="564"/>
      <c r="AA1536" s="575">
        <f>SUM(AA1537)</f>
        <v>10000</v>
      </c>
      <c r="AB1536" s="904">
        <v>10000</v>
      </c>
    </row>
    <row r="1537" spans="1:28" ht="25.5" x14ac:dyDescent="0.25">
      <c r="A1537" s="549">
        <v>5.0999999999999996</v>
      </c>
      <c r="B1537" s="527" t="s">
        <v>1261</v>
      </c>
      <c r="C1537" s="527" t="str">
        <f>IF(AA1537&gt;=450000,"LPN",IF(AND(AA1537&gt;180000,AA1537&lt;450000),"LP",IF(AND(AA1537&gt;=53000,AA1537&lt;=180000),"3C","2C ")))</f>
        <v xml:space="preserve">2C </v>
      </c>
      <c r="D1537" s="578" t="s">
        <v>1244</v>
      </c>
      <c r="E1537" s="527" t="s">
        <v>1262</v>
      </c>
      <c r="F1537" s="205" t="s">
        <v>1246</v>
      </c>
      <c r="G1537" s="557" t="s">
        <v>44</v>
      </c>
      <c r="H1537" s="557" t="s">
        <v>44</v>
      </c>
      <c r="I1537" s="557" t="s">
        <v>44</v>
      </c>
      <c r="J1537" s="557" t="s">
        <v>44</v>
      </c>
      <c r="K1537" s="558">
        <f>SUM(L1537-8)</f>
        <v>42067</v>
      </c>
      <c r="L1537" s="558">
        <f>SUM(M1537*1)</f>
        <v>42075</v>
      </c>
      <c r="M1537" s="558">
        <f>SUM(N1537*1)</f>
        <v>42075</v>
      </c>
      <c r="N1537" s="558">
        <f>SUM(O1537-1)</f>
        <v>42075</v>
      </c>
      <c r="O1537" s="558">
        <f>SUM(U1537-3)</f>
        <v>42076</v>
      </c>
      <c r="P1537" s="559">
        <f>SUM(U1537*1)</f>
        <v>42079</v>
      </c>
      <c r="Q1537" s="560" t="s">
        <v>44</v>
      </c>
      <c r="R1537" s="560" t="s">
        <v>44</v>
      </c>
      <c r="S1537" s="560" t="s">
        <v>44</v>
      </c>
      <c r="T1537" s="560" t="s">
        <v>44</v>
      </c>
      <c r="U1537" s="560">
        <f>SUM(V1537-4)</f>
        <v>42079</v>
      </c>
      <c r="V1537" s="560">
        <f>SUM(W1537-4)</f>
        <v>42083</v>
      </c>
      <c r="W1537" s="559">
        <f>SUM(X1537-3)</f>
        <v>42087</v>
      </c>
      <c r="X1537" s="557">
        <v>42090</v>
      </c>
      <c r="Y1537" s="568"/>
      <c r="Z1537" s="571"/>
      <c r="AA1537" s="572">
        <v>10000</v>
      </c>
      <c r="AB1537" s="905"/>
    </row>
    <row r="1538" spans="1:28" ht="15.75" x14ac:dyDescent="0.25">
      <c r="A1538" s="580">
        <v>6</v>
      </c>
      <c r="B1538" s="562">
        <v>33100</v>
      </c>
      <c r="C1538" s="1007" t="s">
        <v>334</v>
      </c>
      <c r="D1538" s="1008"/>
      <c r="E1538" s="1008"/>
      <c r="F1538" s="1008"/>
      <c r="G1538" s="1008"/>
      <c r="H1538" s="1008"/>
      <c r="I1538" s="1008"/>
      <c r="J1538" s="1008"/>
      <c r="K1538" s="1008"/>
      <c r="L1538" s="1008"/>
      <c r="M1538" s="1008"/>
      <c r="N1538" s="1008"/>
      <c r="O1538" s="1008"/>
      <c r="P1538" s="1008"/>
      <c r="Q1538" s="1008"/>
      <c r="R1538" s="1008"/>
      <c r="S1538" s="1008"/>
      <c r="T1538" s="1008"/>
      <c r="U1538" s="1008"/>
      <c r="V1538" s="1008"/>
      <c r="W1538" s="1008"/>
      <c r="X1538" s="1009"/>
      <c r="Y1538" s="564"/>
      <c r="Z1538" s="564"/>
      <c r="AA1538" s="575">
        <f>SUM(AA1539:AA1542)</f>
        <v>15000</v>
      </c>
      <c r="AB1538" s="907">
        <v>15000</v>
      </c>
    </row>
    <row r="1539" spans="1:28" ht="25.5" x14ac:dyDescent="0.25">
      <c r="A1539" s="581">
        <v>6.1</v>
      </c>
      <c r="B1539" s="579" t="s">
        <v>1263</v>
      </c>
      <c r="C1539" s="527" t="s">
        <v>789</v>
      </c>
      <c r="D1539" s="577" t="s">
        <v>1244</v>
      </c>
      <c r="E1539" s="206" t="s">
        <v>1264</v>
      </c>
      <c r="F1539" s="527" t="s">
        <v>1265</v>
      </c>
      <c r="G1539" s="557" t="s">
        <v>44</v>
      </c>
      <c r="H1539" s="557" t="s">
        <v>44</v>
      </c>
      <c r="I1539" s="557" t="s">
        <v>44</v>
      </c>
      <c r="J1539" s="557" t="s">
        <v>44</v>
      </c>
      <c r="K1539" s="560" t="s">
        <v>44</v>
      </c>
      <c r="L1539" s="560" t="s">
        <v>44</v>
      </c>
      <c r="M1539" s="560" t="s">
        <v>44</v>
      </c>
      <c r="N1539" s="560" t="s">
        <v>44</v>
      </c>
      <c r="O1539" s="560" t="s">
        <v>44</v>
      </c>
      <c r="P1539" s="560" t="s">
        <v>44</v>
      </c>
      <c r="Q1539" s="560" t="s">
        <v>44</v>
      </c>
      <c r="R1539" s="560" t="s">
        <v>44</v>
      </c>
      <c r="S1539" s="560" t="s">
        <v>44</v>
      </c>
      <c r="T1539" s="560" t="s">
        <v>44</v>
      </c>
      <c r="U1539" s="560">
        <f t="shared" ref="U1539:V1542" si="284">SUM(V1539-4)</f>
        <v>42205</v>
      </c>
      <c r="V1539" s="560">
        <f t="shared" si="284"/>
        <v>42209</v>
      </c>
      <c r="W1539" s="560">
        <f>SUM(X1539-3)</f>
        <v>42213</v>
      </c>
      <c r="X1539" s="557">
        <v>42216</v>
      </c>
      <c r="Y1539" s="571"/>
      <c r="Z1539" s="571"/>
      <c r="AA1539" s="572">
        <v>6000</v>
      </c>
      <c r="AB1539" s="906"/>
    </row>
    <row r="1540" spans="1:28" ht="25.5" x14ac:dyDescent="0.25">
      <c r="A1540" s="576">
        <v>6.2</v>
      </c>
      <c r="B1540" s="579" t="s">
        <v>1266</v>
      </c>
      <c r="C1540" s="527" t="s">
        <v>789</v>
      </c>
      <c r="D1540" s="577" t="s">
        <v>1244</v>
      </c>
      <c r="E1540" s="206" t="s">
        <v>1264</v>
      </c>
      <c r="F1540" s="205" t="s">
        <v>1265</v>
      </c>
      <c r="G1540" s="570" t="s">
        <v>44</v>
      </c>
      <c r="H1540" s="570" t="s">
        <v>44</v>
      </c>
      <c r="I1540" s="570" t="s">
        <v>44</v>
      </c>
      <c r="J1540" s="570" t="s">
        <v>44</v>
      </c>
      <c r="K1540" s="560" t="s">
        <v>44</v>
      </c>
      <c r="L1540" s="560" t="s">
        <v>44</v>
      </c>
      <c r="M1540" s="560" t="s">
        <v>44</v>
      </c>
      <c r="N1540" s="560" t="s">
        <v>44</v>
      </c>
      <c r="O1540" s="560" t="s">
        <v>44</v>
      </c>
      <c r="P1540" s="560" t="s">
        <v>44</v>
      </c>
      <c r="Q1540" s="560" t="s">
        <v>44</v>
      </c>
      <c r="R1540" s="560" t="s">
        <v>44</v>
      </c>
      <c r="S1540" s="560" t="s">
        <v>44</v>
      </c>
      <c r="T1540" s="560" t="s">
        <v>44</v>
      </c>
      <c r="U1540" s="560">
        <f t="shared" si="284"/>
        <v>42205</v>
      </c>
      <c r="V1540" s="560">
        <f t="shared" si="284"/>
        <v>42209</v>
      </c>
      <c r="W1540" s="560">
        <f>SUM(X1540-3)</f>
        <v>42213</v>
      </c>
      <c r="X1540" s="557">
        <v>42216</v>
      </c>
      <c r="Y1540" s="568"/>
      <c r="Z1540" s="571"/>
      <c r="AA1540" s="572">
        <v>6000</v>
      </c>
      <c r="AB1540" s="905"/>
    </row>
    <row r="1541" spans="1:28" ht="25.5" x14ac:dyDescent="0.25">
      <c r="A1541" s="581">
        <v>6.3</v>
      </c>
      <c r="B1541" s="579" t="s">
        <v>1267</v>
      </c>
      <c r="C1541" s="527" t="s">
        <v>789</v>
      </c>
      <c r="D1541" s="577" t="s">
        <v>1244</v>
      </c>
      <c r="E1541" s="206" t="s">
        <v>1264</v>
      </c>
      <c r="F1541" s="526" t="s">
        <v>1265</v>
      </c>
      <c r="G1541" s="557" t="s">
        <v>44</v>
      </c>
      <c r="H1541" s="557" t="s">
        <v>44</v>
      </c>
      <c r="I1541" s="557" t="s">
        <v>44</v>
      </c>
      <c r="J1541" s="557" t="s">
        <v>44</v>
      </c>
      <c r="K1541" s="560" t="s">
        <v>44</v>
      </c>
      <c r="L1541" s="560" t="s">
        <v>44</v>
      </c>
      <c r="M1541" s="560" t="s">
        <v>44</v>
      </c>
      <c r="N1541" s="560" t="s">
        <v>44</v>
      </c>
      <c r="O1541" s="560" t="s">
        <v>44</v>
      </c>
      <c r="P1541" s="560" t="s">
        <v>44</v>
      </c>
      <c r="Q1541" s="560" t="s">
        <v>44</v>
      </c>
      <c r="R1541" s="560" t="s">
        <v>44</v>
      </c>
      <c r="S1541" s="560" t="s">
        <v>44</v>
      </c>
      <c r="T1541" s="560" t="s">
        <v>44</v>
      </c>
      <c r="U1541" s="560">
        <f t="shared" si="284"/>
        <v>42205</v>
      </c>
      <c r="V1541" s="560">
        <f t="shared" si="284"/>
        <v>42209</v>
      </c>
      <c r="W1541" s="560">
        <f>SUM(X1541-3)</f>
        <v>42213</v>
      </c>
      <c r="X1541" s="557">
        <v>42216</v>
      </c>
      <c r="Y1541" s="568"/>
      <c r="Z1541" s="571"/>
      <c r="AA1541" s="572">
        <v>2800</v>
      </c>
      <c r="AB1541" s="905"/>
    </row>
    <row r="1542" spans="1:28" ht="25.5" x14ac:dyDescent="0.25">
      <c r="A1542" s="576">
        <v>6.4</v>
      </c>
      <c r="B1542" s="527" t="s">
        <v>1268</v>
      </c>
      <c r="C1542" s="527" t="s">
        <v>789</v>
      </c>
      <c r="D1542" s="577" t="s">
        <v>1244</v>
      </c>
      <c r="E1542" s="206" t="s">
        <v>1264</v>
      </c>
      <c r="F1542" s="526" t="s">
        <v>1265</v>
      </c>
      <c r="G1542" s="557" t="s">
        <v>44</v>
      </c>
      <c r="H1542" s="557" t="s">
        <v>44</v>
      </c>
      <c r="I1542" s="557" t="s">
        <v>44</v>
      </c>
      <c r="J1542" s="557" t="s">
        <v>44</v>
      </c>
      <c r="K1542" s="560" t="s">
        <v>44</v>
      </c>
      <c r="L1542" s="560" t="s">
        <v>44</v>
      </c>
      <c r="M1542" s="560" t="s">
        <v>44</v>
      </c>
      <c r="N1542" s="560" t="s">
        <v>44</v>
      </c>
      <c r="O1542" s="560" t="s">
        <v>44</v>
      </c>
      <c r="P1542" s="560" t="s">
        <v>44</v>
      </c>
      <c r="Q1542" s="560" t="s">
        <v>44</v>
      </c>
      <c r="R1542" s="560" t="s">
        <v>44</v>
      </c>
      <c r="S1542" s="560" t="s">
        <v>44</v>
      </c>
      <c r="T1542" s="560" t="s">
        <v>44</v>
      </c>
      <c r="U1542" s="560">
        <f t="shared" si="284"/>
        <v>42205</v>
      </c>
      <c r="V1542" s="560">
        <f t="shared" si="284"/>
        <v>42209</v>
      </c>
      <c r="W1542" s="560">
        <f>SUM(X1542-3)</f>
        <v>42213</v>
      </c>
      <c r="X1542" s="557">
        <v>42216</v>
      </c>
      <c r="Y1542" s="582"/>
      <c r="Z1542" s="583"/>
      <c r="AA1542" s="572">
        <v>200</v>
      </c>
      <c r="AB1542" s="908"/>
    </row>
    <row r="1543" spans="1:28" ht="15.75" x14ac:dyDescent="0.25">
      <c r="A1543" s="580">
        <v>7</v>
      </c>
      <c r="B1543" s="562">
        <v>33300</v>
      </c>
      <c r="C1543" s="1007" t="s">
        <v>335</v>
      </c>
      <c r="D1543" s="1008"/>
      <c r="E1543" s="1008"/>
      <c r="F1543" s="1008"/>
      <c r="G1543" s="1008"/>
      <c r="H1543" s="1008"/>
      <c r="I1543" s="1008"/>
      <c r="J1543" s="1008"/>
      <c r="K1543" s="1008"/>
      <c r="L1543" s="1008"/>
      <c r="M1543" s="1008"/>
      <c r="N1543" s="1008"/>
      <c r="O1543" s="1008"/>
      <c r="P1543" s="1008"/>
      <c r="Q1543" s="1008"/>
      <c r="R1543" s="1008"/>
      <c r="S1543" s="1008"/>
      <c r="T1543" s="1008"/>
      <c r="U1543" s="1008"/>
      <c r="V1543" s="1008"/>
      <c r="W1543" s="1008"/>
      <c r="X1543" s="1009"/>
      <c r="Y1543" s="584"/>
      <c r="Z1543" s="585"/>
      <c r="AA1543" s="575">
        <f>SUM(AA1544:AA1547)</f>
        <v>10000</v>
      </c>
      <c r="AB1543" s="909">
        <v>10000</v>
      </c>
    </row>
    <row r="1544" spans="1:28" ht="25.5" x14ac:dyDescent="0.25">
      <c r="A1544" s="566">
        <v>7.1</v>
      </c>
      <c r="B1544" s="205" t="s">
        <v>1269</v>
      </c>
      <c r="C1544" s="527" t="s">
        <v>789</v>
      </c>
      <c r="D1544" s="577" t="s">
        <v>1244</v>
      </c>
      <c r="E1544" s="206" t="s">
        <v>1270</v>
      </c>
      <c r="F1544" s="526" t="s">
        <v>1271</v>
      </c>
      <c r="G1544" s="557" t="s">
        <v>44</v>
      </c>
      <c r="H1544" s="557" t="s">
        <v>44</v>
      </c>
      <c r="I1544" s="557" t="s">
        <v>44</v>
      </c>
      <c r="J1544" s="557" t="s">
        <v>44</v>
      </c>
      <c r="K1544" s="560" t="s">
        <v>44</v>
      </c>
      <c r="L1544" s="560" t="s">
        <v>44</v>
      </c>
      <c r="M1544" s="560" t="s">
        <v>44</v>
      </c>
      <c r="N1544" s="560" t="s">
        <v>44</v>
      </c>
      <c r="O1544" s="560" t="s">
        <v>44</v>
      </c>
      <c r="P1544" s="560" t="s">
        <v>44</v>
      </c>
      <c r="Q1544" s="560" t="s">
        <v>44</v>
      </c>
      <c r="R1544" s="560" t="s">
        <v>44</v>
      </c>
      <c r="S1544" s="560" t="s">
        <v>44</v>
      </c>
      <c r="T1544" s="560" t="s">
        <v>44</v>
      </c>
      <c r="U1544" s="560">
        <f t="shared" ref="U1544:V1547" si="285">SUM(V1544-4)</f>
        <v>42142</v>
      </c>
      <c r="V1544" s="560">
        <f t="shared" si="285"/>
        <v>42146</v>
      </c>
      <c r="W1544" s="560">
        <f>SUM(X1544-3)</f>
        <v>42150</v>
      </c>
      <c r="X1544" s="557">
        <v>42153</v>
      </c>
      <c r="Y1544" s="583"/>
      <c r="Z1544" s="583"/>
      <c r="AA1544" s="572">
        <v>2000</v>
      </c>
      <c r="AB1544" s="910"/>
    </row>
    <row r="1545" spans="1:28" ht="25.5" x14ac:dyDescent="0.25">
      <c r="A1545" s="566">
        <v>7.2</v>
      </c>
      <c r="B1545" s="205" t="s">
        <v>1272</v>
      </c>
      <c r="C1545" s="527" t="s">
        <v>789</v>
      </c>
      <c r="D1545" s="577" t="s">
        <v>1244</v>
      </c>
      <c r="E1545" s="206" t="s">
        <v>1270</v>
      </c>
      <c r="F1545" s="526" t="s">
        <v>1271</v>
      </c>
      <c r="G1545" s="570" t="s">
        <v>44</v>
      </c>
      <c r="H1545" s="570" t="s">
        <v>44</v>
      </c>
      <c r="I1545" s="570" t="s">
        <v>44</v>
      </c>
      <c r="J1545" s="570" t="s">
        <v>44</v>
      </c>
      <c r="K1545" s="560" t="s">
        <v>44</v>
      </c>
      <c r="L1545" s="560" t="s">
        <v>44</v>
      </c>
      <c r="M1545" s="560" t="s">
        <v>44</v>
      </c>
      <c r="N1545" s="560" t="s">
        <v>44</v>
      </c>
      <c r="O1545" s="560" t="s">
        <v>44</v>
      </c>
      <c r="P1545" s="560" t="s">
        <v>44</v>
      </c>
      <c r="Q1545" s="560" t="s">
        <v>44</v>
      </c>
      <c r="R1545" s="560" t="s">
        <v>44</v>
      </c>
      <c r="S1545" s="560" t="s">
        <v>44</v>
      </c>
      <c r="T1545" s="560" t="s">
        <v>44</v>
      </c>
      <c r="U1545" s="560">
        <f t="shared" si="285"/>
        <v>42142</v>
      </c>
      <c r="V1545" s="560">
        <f t="shared" si="285"/>
        <v>42146</v>
      </c>
      <c r="W1545" s="560">
        <f>SUM(X1545-3)</f>
        <v>42150</v>
      </c>
      <c r="X1545" s="557">
        <v>42153</v>
      </c>
      <c r="Y1545" s="583"/>
      <c r="Z1545" s="583"/>
      <c r="AA1545" s="572">
        <v>2000</v>
      </c>
      <c r="AB1545" s="910"/>
    </row>
    <row r="1546" spans="1:28" ht="25.5" x14ac:dyDescent="0.25">
      <c r="A1546" s="566">
        <v>7.3</v>
      </c>
      <c r="B1546" s="205" t="s">
        <v>1273</v>
      </c>
      <c r="C1546" s="527" t="s">
        <v>789</v>
      </c>
      <c r="D1546" s="577" t="s">
        <v>1244</v>
      </c>
      <c r="E1546" s="206" t="s">
        <v>1270</v>
      </c>
      <c r="F1546" s="526" t="s">
        <v>1271</v>
      </c>
      <c r="G1546" s="557" t="s">
        <v>44</v>
      </c>
      <c r="H1546" s="557" t="s">
        <v>44</v>
      </c>
      <c r="I1546" s="557" t="s">
        <v>44</v>
      </c>
      <c r="J1546" s="557" t="s">
        <v>44</v>
      </c>
      <c r="K1546" s="560" t="s">
        <v>44</v>
      </c>
      <c r="L1546" s="560" t="s">
        <v>44</v>
      </c>
      <c r="M1546" s="560" t="s">
        <v>44</v>
      </c>
      <c r="N1546" s="560" t="s">
        <v>44</v>
      </c>
      <c r="O1546" s="560" t="s">
        <v>44</v>
      </c>
      <c r="P1546" s="560" t="s">
        <v>44</v>
      </c>
      <c r="Q1546" s="560" t="s">
        <v>44</v>
      </c>
      <c r="R1546" s="560" t="s">
        <v>44</v>
      </c>
      <c r="S1546" s="560" t="s">
        <v>44</v>
      </c>
      <c r="T1546" s="560" t="s">
        <v>44</v>
      </c>
      <c r="U1546" s="560">
        <f t="shared" si="285"/>
        <v>42142</v>
      </c>
      <c r="V1546" s="560">
        <f t="shared" si="285"/>
        <v>42146</v>
      </c>
      <c r="W1546" s="560">
        <f>SUM(X1546-3)</f>
        <v>42150</v>
      </c>
      <c r="X1546" s="557">
        <v>42153</v>
      </c>
      <c r="Y1546" s="583"/>
      <c r="Z1546" s="583"/>
      <c r="AA1546" s="572">
        <v>2000</v>
      </c>
      <c r="AB1546" s="910"/>
    </row>
    <row r="1547" spans="1:28" ht="25.5" x14ac:dyDescent="0.25">
      <c r="A1547" s="549">
        <v>7.4</v>
      </c>
      <c r="B1547" s="527" t="s">
        <v>1274</v>
      </c>
      <c r="C1547" s="527" t="s">
        <v>789</v>
      </c>
      <c r="D1547" s="578" t="s">
        <v>1244</v>
      </c>
      <c r="E1547" s="527" t="s">
        <v>1270</v>
      </c>
      <c r="F1547" s="526" t="s">
        <v>1271</v>
      </c>
      <c r="G1547" s="557" t="s">
        <v>44</v>
      </c>
      <c r="H1547" s="557" t="s">
        <v>44</v>
      </c>
      <c r="I1547" s="557" t="s">
        <v>44</v>
      </c>
      <c r="J1547" s="557" t="s">
        <v>44</v>
      </c>
      <c r="K1547" s="560" t="s">
        <v>44</v>
      </c>
      <c r="L1547" s="560" t="s">
        <v>44</v>
      </c>
      <c r="M1547" s="560" t="s">
        <v>44</v>
      </c>
      <c r="N1547" s="560" t="s">
        <v>44</v>
      </c>
      <c r="O1547" s="560" t="s">
        <v>44</v>
      </c>
      <c r="P1547" s="560" t="s">
        <v>44</v>
      </c>
      <c r="Q1547" s="560" t="s">
        <v>44</v>
      </c>
      <c r="R1547" s="560" t="s">
        <v>44</v>
      </c>
      <c r="S1547" s="560" t="s">
        <v>44</v>
      </c>
      <c r="T1547" s="560" t="s">
        <v>44</v>
      </c>
      <c r="U1547" s="560">
        <f t="shared" si="285"/>
        <v>42142</v>
      </c>
      <c r="V1547" s="560">
        <f t="shared" si="285"/>
        <v>42146</v>
      </c>
      <c r="W1547" s="560">
        <f>SUM(X1547-3)</f>
        <v>42150</v>
      </c>
      <c r="X1547" s="557">
        <v>42153</v>
      </c>
      <c r="Y1547" s="550"/>
      <c r="Z1547" s="550"/>
      <c r="AA1547" s="572">
        <v>4000</v>
      </c>
      <c r="AB1547" s="906"/>
    </row>
    <row r="1548" spans="1:28" ht="15.75" x14ac:dyDescent="0.25">
      <c r="A1548" s="586">
        <v>8</v>
      </c>
      <c r="B1548" s="587">
        <v>33400</v>
      </c>
      <c r="C1548" s="1007" t="s">
        <v>336</v>
      </c>
      <c r="D1548" s="1008"/>
      <c r="E1548" s="1008"/>
      <c r="F1548" s="1008"/>
      <c r="G1548" s="1008"/>
      <c r="H1548" s="1008"/>
      <c r="I1548" s="1008"/>
      <c r="J1548" s="1008"/>
      <c r="K1548" s="1008"/>
      <c r="L1548" s="1008"/>
      <c r="M1548" s="1008"/>
      <c r="N1548" s="1008"/>
      <c r="O1548" s="1008"/>
      <c r="P1548" s="1008"/>
      <c r="Q1548" s="1008"/>
      <c r="R1548" s="1008"/>
      <c r="S1548" s="1008"/>
      <c r="T1548" s="1008"/>
      <c r="U1548" s="1008"/>
      <c r="V1548" s="1008"/>
      <c r="W1548" s="1008"/>
      <c r="X1548" s="1009"/>
      <c r="Y1548" s="588"/>
      <c r="Z1548" s="588"/>
      <c r="AA1548" s="589">
        <f>SUM(AA1549:AA1557)</f>
        <v>8000</v>
      </c>
      <c r="AB1548" s="911">
        <v>8000</v>
      </c>
    </row>
    <row r="1549" spans="1:28" ht="25.5" x14ac:dyDescent="0.25">
      <c r="A1549" s="566">
        <v>8.1</v>
      </c>
      <c r="B1549" s="205" t="s">
        <v>1275</v>
      </c>
      <c r="C1549" s="527" t="s">
        <v>789</v>
      </c>
      <c r="D1549" s="577" t="s">
        <v>1244</v>
      </c>
      <c r="E1549" s="206" t="s">
        <v>1276</v>
      </c>
      <c r="F1549" s="526" t="s">
        <v>1271</v>
      </c>
      <c r="G1549" s="557" t="s">
        <v>44</v>
      </c>
      <c r="H1549" s="557" t="s">
        <v>44</v>
      </c>
      <c r="I1549" s="557" t="s">
        <v>44</v>
      </c>
      <c r="J1549" s="557" t="s">
        <v>44</v>
      </c>
      <c r="K1549" s="560" t="s">
        <v>44</v>
      </c>
      <c r="L1549" s="560" t="s">
        <v>44</v>
      </c>
      <c r="M1549" s="560" t="s">
        <v>44</v>
      </c>
      <c r="N1549" s="560" t="s">
        <v>44</v>
      </c>
      <c r="O1549" s="560" t="s">
        <v>44</v>
      </c>
      <c r="P1549" s="560" t="s">
        <v>44</v>
      </c>
      <c r="Q1549" s="560" t="s">
        <v>44</v>
      </c>
      <c r="R1549" s="560" t="s">
        <v>44</v>
      </c>
      <c r="S1549" s="560" t="s">
        <v>44</v>
      </c>
      <c r="T1549" s="560" t="s">
        <v>44</v>
      </c>
      <c r="U1549" s="560">
        <f t="shared" ref="U1549:V1552" si="286">SUM(V1549-4)</f>
        <v>42142</v>
      </c>
      <c r="V1549" s="560">
        <f t="shared" si="286"/>
        <v>42146</v>
      </c>
      <c r="W1549" s="560">
        <f t="shared" ref="W1549:W1557" si="287">SUM(X1549-3)</f>
        <v>42150</v>
      </c>
      <c r="X1549" s="557">
        <v>42153</v>
      </c>
      <c r="Y1549" s="583"/>
      <c r="Z1549" s="583"/>
      <c r="AA1549" s="572">
        <v>2000</v>
      </c>
      <c r="AB1549" s="910"/>
    </row>
    <row r="1550" spans="1:28" ht="25.5" x14ac:dyDescent="0.25">
      <c r="A1550" s="566">
        <v>8.1999999999999993</v>
      </c>
      <c r="B1550" s="205" t="s">
        <v>1277</v>
      </c>
      <c r="C1550" s="527" t="s">
        <v>789</v>
      </c>
      <c r="D1550" s="577" t="s">
        <v>1244</v>
      </c>
      <c r="E1550" s="206" t="s">
        <v>1276</v>
      </c>
      <c r="F1550" s="526" t="s">
        <v>1271</v>
      </c>
      <c r="G1550" s="570" t="s">
        <v>44</v>
      </c>
      <c r="H1550" s="570" t="s">
        <v>44</v>
      </c>
      <c r="I1550" s="570" t="s">
        <v>44</v>
      </c>
      <c r="J1550" s="570" t="s">
        <v>44</v>
      </c>
      <c r="K1550" s="560" t="s">
        <v>44</v>
      </c>
      <c r="L1550" s="560" t="s">
        <v>44</v>
      </c>
      <c r="M1550" s="560" t="s">
        <v>44</v>
      </c>
      <c r="N1550" s="560" t="s">
        <v>44</v>
      </c>
      <c r="O1550" s="560" t="s">
        <v>44</v>
      </c>
      <c r="P1550" s="560" t="s">
        <v>44</v>
      </c>
      <c r="Q1550" s="560" t="s">
        <v>44</v>
      </c>
      <c r="R1550" s="560" t="s">
        <v>44</v>
      </c>
      <c r="S1550" s="560" t="s">
        <v>44</v>
      </c>
      <c r="T1550" s="560" t="s">
        <v>44</v>
      </c>
      <c r="U1550" s="560">
        <f t="shared" si="286"/>
        <v>42142</v>
      </c>
      <c r="V1550" s="560">
        <f t="shared" si="286"/>
        <v>42146</v>
      </c>
      <c r="W1550" s="560">
        <f t="shared" si="287"/>
        <v>42150</v>
      </c>
      <c r="X1550" s="557">
        <v>42153</v>
      </c>
      <c r="Y1550" s="583"/>
      <c r="Z1550" s="583"/>
      <c r="AA1550" s="572">
        <v>2000</v>
      </c>
      <c r="AB1550" s="910"/>
    </row>
    <row r="1551" spans="1:28" ht="25.5" x14ac:dyDescent="0.25">
      <c r="A1551" s="566">
        <v>8.2999999999999989</v>
      </c>
      <c r="B1551" s="205" t="s">
        <v>1278</v>
      </c>
      <c r="C1551" s="527" t="s">
        <v>789</v>
      </c>
      <c r="D1551" s="577" t="s">
        <v>1244</v>
      </c>
      <c r="E1551" s="206" t="s">
        <v>1276</v>
      </c>
      <c r="F1551" s="526" t="s">
        <v>1271</v>
      </c>
      <c r="G1551" s="557" t="s">
        <v>44</v>
      </c>
      <c r="H1551" s="557" t="s">
        <v>44</v>
      </c>
      <c r="I1551" s="557" t="s">
        <v>44</v>
      </c>
      <c r="J1551" s="557" t="s">
        <v>44</v>
      </c>
      <c r="K1551" s="560" t="s">
        <v>44</v>
      </c>
      <c r="L1551" s="560" t="s">
        <v>44</v>
      </c>
      <c r="M1551" s="560" t="s">
        <v>44</v>
      </c>
      <c r="N1551" s="560" t="s">
        <v>44</v>
      </c>
      <c r="O1551" s="560" t="s">
        <v>44</v>
      </c>
      <c r="P1551" s="560" t="s">
        <v>44</v>
      </c>
      <c r="Q1551" s="560" t="s">
        <v>44</v>
      </c>
      <c r="R1551" s="560" t="s">
        <v>44</v>
      </c>
      <c r="S1551" s="560" t="s">
        <v>44</v>
      </c>
      <c r="T1551" s="560" t="s">
        <v>44</v>
      </c>
      <c r="U1551" s="560">
        <f t="shared" si="286"/>
        <v>42142</v>
      </c>
      <c r="V1551" s="560">
        <f t="shared" si="286"/>
        <v>42146</v>
      </c>
      <c r="W1551" s="560">
        <f t="shared" si="287"/>
        <v>42150</v>
      </c>
      <c r="X1551" s="557">
        <v>42153</v>
      </c>
      <c r="Y1551" s="583"/>
      <c r="Z1551" s="583"/>
      <c r="AA1551" s="572">
        <v>400</v>
      </c>
      <c r="AB1551" s="910"/>
    </row>
    <row r="1552" spans="1:28" ht="25.5" x14ac:dyDescent="0.25">
      <c r="A1552" s="566">
        <v>8.3999999999999986</v>
      </c>
      <c r="B1552" s="206" t="s">
        <v>1279</v>
      </c>
      <c r="C1552" s="527" t="str">
        <f>IF(AA1552&gt;=450000,"LPN",IF(AND(AA1552&gt;180000,AA1552&lt;450000),"LP",IF(AND(AA1552&gt;=53000,AA1552&lt;=180000),"3C","2C ")))</f>
        <v xml:space="preserve">2C </v>
      </c>
      <c r="D1552" s="577" t="s">
        <v>1244</v>
      </c>
      <c r="E1552" s="206" t="s">
        <v>1276</v>
      </c>
      <c r="F1552" s="526" t="s">
        <v>1265</v>
      </c>
      <c r="G1552" s="557" t="s">
        <v>44</v>
      </c>
      <c r="H1552" s="557" t="s">
        <v>44</v>
      </c>
      <c r="I1552" s="557" t="s">
        <v>44</v>
      </c>
      <c r="J1552" s="557" t="s">
        <v>44</v>
      </c>
      <c r="K1552" s="560" t="s">
        <v>44</v>
      </c>
      <c r="L1552" s="560" t="s">
        <v>44</v>
      </c>
      <c r="M1552" s="560" t="s">
        <v>44</v>
      </c>
      <c r="N1552" s="560" t="s">
        <v>44</v>
      </c>
      <c r="O1552" s="560" t="s">
        <v>44</v>
      </c>
      <c r="P1552" s="560" t="s">
        <v>44</v>
      </c>
      <c r="Q1552" s="560" t="s">
        <v>44</v>
      </c>
      <c r="R1552" s="560" t="s">
        <v>44</v>
      </c>
      <c r="S1552" s="560" t="s">
        <v>44</v>
      </c>
      <c r="T1552" s="560" t="s">
        <v>44</v>
      </c>
      <c r="U1552" s="560">
        <f t="shared" si="286"/>
        <v>42205</v>
      </c>
      <c r="V1552" s="560">
        <f t="shared" si="286"/>
        <v>42209</v>
      </c>
      <c r="W1552" s="560">
        <f t="shared" si="287"/>
        <v>42213</v>
      </c>
      <c r="X1552" s="557">
        <v>42216</v>
      </c>
      <c r="Y1552" s="568"/>
      <c r="Z1552" s="583"/>
      <c r="AA1552" s="569">
        <v>500</v>
      </c>
      <c r="AB1552" s="908"/>
    </row>
    <row r="1553" spans="1:28" ht="25.5" x14ac:dyDescent="0.25">
      <c r="A1553" s="566">
        <v>8.4999999999999982</v>
      </c>
      <c r="B1553" s="206" t="s">
        <v>1280</v>
      </c>
      <c r="C1553" s="205" t="str">
        <f>IF(AA1553&gt;=450000,"LPN",IF(AND(AA1553&gt;180000,AA1553&lt;450000),"LP",IF(AND(AA1553&gt;=53000,AA1553&lt;=180000),"3C","2C ")))</f>
        <v xml:space="preserve">2C </v>
      </c>
      <c r="D1553" s="590" t="s">
        <v>1244</v>
      </c>
      <c r="E1553" s="555" t="s">
        <v>1276</v>
      </c>
      <c r="F1553" s="526" t="s">
        <v>1265</v>
      </c>
      <c r="G1553" s="557" t="s">
        <v>44</v>
      </c>
      <c r="H1553" s="557" t="s">
        <v>44</v>
      </c>
      <c r="I1553" s="557" t="s">
        <v>44</v>
      </c>
      <c r="J1553" s="557" t="s">
        <v>44</v>
      </c>
      <c r="K1553" s="591">
        <f>SUM(L1553-8)</f>
        <v>42193</v>
      </c>
      <c r="L1553" s="591">
        <f t="shared" ref="L1553:M1555" si="288">SUM(M1553*1)</f>
        <v>42201</v>
      </c>
      <c r="M1553" s="591">
        <f t="shared" si="288"/>
        <v>42201</v>
      </c>
      <c r="N1553" s="591">
        <f>SUM(O1553-1)</f>
        <v>42201</v>
      </c>
      <c r="O1553" s="591">
        <f>SUM(U1553-3)</f>
        <v>42202</v>
      </c>
      <c r="P1553" s="592">
        <f>SUM(U1553*1)</f>
        <v>42205</v>
      </c>
      <c r="Q1553" s="593" t="s">
        <v>44</v>
      </c>
      <c r="R1553" s="593" t="s">
        <v>44</v>
      </c>
      <c r="S1553" s="593" t="s">
        <v>44</v>
      </c>
      <c r="T1553" s="593" t="s">
        <v>44</v>
      </c>
      <c r="U1553" s="593">
        <f>SUM(V1553-4)</f>
        <v>42205</v>
      </c>
      <c r="V1553" s="593">
        <f>SUM(W1553-4)</f>
        <v>42209</v>
      </c>
      <c r="W1553" s="593">
        <f t="shared" si="287"/>
        <v>42213</v>
      </c>
      <c r="X1553" s="557">
        <v>42216</v>
      </c>
      <c r="Y1553" s="568"/>
      <c r="Z1553" s="583"/>
      <c r="AA1553" s="569">
        <v>1000</v>
      </c>
      <c r="AB1553" s="910"/>
    </row>
    <row r="1554" spans="1:28" ht="25.5" x14ac:dyDescent="0.25">
      <c r="A1554" s="566">
        <v>8.5999999999999979</v>
      </c>
      <c r="B1554" s="206" t="s">
        <v>1281</v>
      </c>
      <c r="C1554" s="205" t="str">
        <f>IF(AA1554&gt;=450000,"LPN",IF(AND(AA1554&gt;180000,AA1554&lt;450000),"LP",IF(AND(AA1554&gt;=53000,AA1554&lt;=180000),"3C","2C ")))</f>
        <v xml:space="preserve">2C </v>
      </c>
      <c r="D1554" s="590" t="s">
        <v>1244</v>
      </c>
      <c r="E1554" s="555" t="s">
        <v>1276</v>
      </c>
      <c r="F1554" s="526" t="s">
        <v>1265</v>
      </c>
      <c r="G1554" s="557" t="s">
        <v>44</v>
      </c>
      <c r="H1554" s="557" t="s">
        <v>44</v>
      </c>
      <c r="I1554" s="557" t="s">
        <v>44</v>
      </c>
      <c r="J1554" s="557" t="s">
        <v>44</v>
      </c>
      <c r="K1554" s="591">
        <f>SUM(L1554-8)</f>
        <v>42193</v>
      </c>
      <c r="L1554" s="591">
        <f t="shared" si="288"/>
        <v>42201</v>
      </c>
      <c r="M1554" s="591">
        <f t="shared" si="288"/>
        <v>42201</v>
      </c>
      <c r="N1554" s="591">
        <f>SUM(O1554-1)</f>
        <v>42201</v>
      </c>
      <c r="O1554" s="591">
        <f>SUM(U1554-3)</f>
        <v>42202</v>
      </c>
      <c r="P1554" s="592">
        <f>SUM(U1554*1)</f>
        <v>42205</v>
      </c>
      <c r="Q1554" s="593" t="s">
        <v>44</v>
      </c>
      <c r="R1554" s="593" t="s">
        <v>44</v>
      </c>
      <c r="S1554" s="593" t="s">
        <v>44</v>
      </c>
      <c r="T1554" s="593" t="s">
        <v>44</v>
      </c>
      <c r="U1554" s="593">
        <f t="shared" ref="U1554:V1556" si="289">SUM(V1554-4)</f>
        <v>42205</v>
      </c>
      <c r="V1554" s="593">
        <f t="shared" si="289"/>
        <v>42209</v>
      </c>
      <c r="W1554" s="593">
        <f t="shared" si="287"/>
        <v>42213</v>
      </c>
      <c r="X1554" s="557">
        <v>42216</v>
      </c>
      <c r="Y1554" s="568"/>
      <c r="Z1554" s="583"/>
      <c r="AA1554" s="569">
        <v>400</v>
      </c>
      <c r="AB1554" s="910"/>
    </row>
    <row r="1555" spans="1:28" ht="25.5" x14ac:dyDescent="0.25">
      <c r="A1555" s="566">
        <v>8.6999999999999975</v>
      </c>
      <c r="B1555" s="206" t="s">
        <v>1282</v>
      </c>
      <c r="C1555" s="205" t="str">
        <f>IF(AA1555&gt;=450000,"LPN",IF(AND(AA1555&gt;180000,AA1555&lt;450000),"LP",IF(AND(AA1555&gt;=53000,AA1555&lt;=180000),"3C","2C ")))</f>
        <v xml:space="preserve">2C </v>
      </c>
      <c r="D1555" s="590" t="s">
        <v>1244</v>
      </c>
      <c r="E1555" s="555" t="s">
        <v>1276</v>
      </c>
      <c r="F1555" s="526" t="s">
        <v>1265</v>
      </c>
      <c r="G1555" s="570" t="s">
        <v>44</v>
      </c>
      <c r="H1555" s="570" t="s">
        <v>44</v>
      </c>
      <c r="I1555" s="570" t="s">
        <v>44</v>
      </c>
      <c r="J1555" s="570" t="s">
        <v>44</v>
      </c>
      <c r="K1555" s="591">
        <f>SUM(L1555-8)</f>
        <v>42193</v>
      </c>
      <c r="L1555" s="591">
        <f t="shared" si="288"/>
        <v>42201</v>
      </c>
      <c r="M1555" s="591">
        <f t="shared" si="288"/>
        <v>42201</v>
      </c>
      <c r="N1555" s="591">
        <f>SUM(O1555-1)</f>
        <v>42201</v>
      </c>
      <c r="O1555" s="591">
        <f>SUM(U1555-3)</f>
        <v>42202</v>
      </c>
      <c r="P1555" s="592">
        <f>SUM(U1555*1)</f>
        <v>42205</v>
      </c>
      <c r="Q1555" s="593" t="s">
        <v>44</v>
      </c>
      <c r="R1555" s="593" t="s">
        <v>44</v>
      </c>
      <c r="S1555" s="593" t="s">
        <v>44</v>
      </c>
      <c r="T1555" s="593" t="s">
        <v>44</v>
      </c>
      <c r="U1555" s="593">
        <f t="shared" si="289"/>
        <v>42205</v>
      </c>
      <c r="V1555" s="593">
        <f t="shared" si="289"/>
        <v>42209</v>
      </c>
      <c r="W1555" s="593">
        <f t="shared" si="287"/>
        <v>42213</v>
      </c>
      <c r="X1555" s="557">
        <v>42216</v>
      </c>
      <c r="Y1555" s="568"/>
      <c r="Z1555" s="583"/>
      <c r="AA1555" s="569">
        <v>500</v>
      </c>
      <c r="AB1555" s="910"/>
    </row>
    <row r="1556" spans="1:28" ht="25.5" x14ac:dyDescent="0.25">
      <c r="A1556" s="566">
        <v>8.7999999999999972</v>
      </c>
      <c r="B1556" s="555" t="s">
        <v>1283</v>
      </c>
      <c r="C1556" s="527" t="s">
        <v>789</v>
      </c>
      <c r="D1556" s="577" t="s">
        <v>1244</v>
      </c>
      <c r="E1556" s="206" t="s">
        <v>1276</v>
      </c>
      <c r="F1556" s="526" t="s">
        <v>1271</v>
      </c>
      <c r="G1556" s="557" t="s">
        <v>44</v>
      </c>
      <c r="H1556" s="557" t="s">
        <v>44</v>
      </c>
      <c r="I1556" s="557" t="s">
        <v>44</v>
      </c>
      <c r="J1556" s="557" t="s">
        <v>44</v>
      </c>
      <c r="K1556" s="560" t="s">
        <v>44</v>
      </c>
      <c r="L1556" s="560" t="s">
        <v>44</v>
      </c>
      <c r="M1556" s="560" t="s">
        <v>44</v>
      </c>
      <c r="N1556" s="560" t="s">
        <v>44</v>
      </c>
      <c r="O1556" s="560" t="s">
        <v>44</v>
      </c>
      <c r="P1556" s="560" t="s">
        <v>44</v>
      </c>
      <c r="Q1556" s="560" t="s">
        <v>44</v>
      </c>
      <c r="R1556" s="560" t="s">
        <v>44</v>
      </c>
      <c r="S1556" s="560" t="s">
        <v>44</v>
      </c>
      <c r="T1556" s="560" t="s">
        <v>44</v>
      </c>
      <c r="U1556" s="560">
        <f t="shared" si="289"/>
        <v>42142</v>
      </c>
      <c r="V1556" s="560">
        <f t="shared" si="289"/>
        <v>42146</v>
      </c>
      <c r="W1556" s="560">
        <f t="shared" si="287"/>
        <v>42150</v>
      </c>
      <c r="X1556" s="557">
        <v>42153</v>
      </c>
      <c r="Y1556" s="568"/>
      <c r="Z1556" s="583"/>
      <c r="AA1556" s="569">
        <v>1000</v>
      </c>
      <c r="AB1556" s="910"/>
    </row>
    <row r="1557" spans="1:28" ht="25.5" x14ac:dyDescent="0.25">
      <c r="A1557" s="566">
        <v>8.8999999999999968</v>
      </c>
      <c r="B1557" s="555" t="s">
        <v>1284</v>
      </c>
      <c r="C1557" s="205" t="s">
        <v>789</v>
      </c>
      <c r="D1557" s="590" t="s">
        <v>1244</v>
      </c>
      <c r="E1557" s="555" t="s">
        <v>1276</v>
      </c>
      <c r="F1557" s="526" t="s">
        <v>1271</v>
      </c>
      <c r="G1557" s="557" t="s">
        <v>44</v>
      </c>
      <c r="H1557" s="557" t="s">
        <v>44</v>
      </c>
      <c r="I1557" s="557" t="s">
        <v>44</v>
      </c>
      <c r="J1557" s="557" t="s">
        <v>44</v>
      </c>
      <c r="K1557" s="560" t="s">
        <v>44</v>
      </c>
      <c r="L1557" s="560" t="s">
        <v>44</v>
      </c>
      <c r="M1557" s="560" t="s">
        <v>44</v>
      </c>
      <c r="N1557" s="560" t="s">
        <v>44</v>
      </c>
      <c r="O1557" s="560" t="s">
        <v>44</v>
      </c>
      <c r="P1557" s="560" t="s">
        <v>44</v>
      </c>
      <c r="Q1557" s="560" t="s">
        <v>44</v>
      </c>
      <c r="R1557" s="560" t="s">
        <v>44</v>
      </c>
      <c r="S1557" s="560" t="s">
        <v>44</v>
      </c>
      <c r="T1557" s="560" t="s">
        <v>44</v>
      </c>
      <c r="U1557" s="560">
        <f>SUM(V1557-4)</f>
        <v>42142</v>
      </c>
      <c r="V1557" s="560">
        <f>SUM(W1557-4)</f>
        <v>42146</v>
      </c>
      <c r="W1557" s="560">
        <f t="shared" si="287"/>
        <v>42150</v>
      </c>
      <c r="X1557" s="557">
        <v>42153</v>
      </c>
      <c r="Y1557" s="582"/>
      <c r="Z1557" s="583"/>
      <c r="AA1557" s="569">
        <v>200</v>
      </c>
      <c r="AB1557" s="910"/>
    </row>
    <row r="1558" spans="1:28" ht="15.75" x14ac:dyDescent="0.25">
      <c r="A1558" s="562">
        <v>9</v>
      </c>
      <c r="B1558" s="594">
        <v>33500</v>
      </c>
      <c r="C1558" s="1007" t="s">
        <v>915</v>
      </c>
      <c r="D1558" s="1008"/>
      <c r="E1558" s="1008"/>
      <c r="F1558" s="1008"/>
      <c r="G1558" s="1008"/>
      <c r="H1558" s="1008"/>
      <c r="I1558" s="1008"/>
      <c r="J1558" s="1008"/>
      <c r="K1558" s="1008"/>
      <c r="L1558" s="1008"/>
      <c r="M1558" s="1008"/>
      <c r="N1558" s="1008"/>
      <c r="O1558" s="1008"/>
      <c r="P1558" s="1008"/>
      <c r="Q1558" s="1008"/>
      <c r="R1558" s="1008"/>
      <c r="S1558" s="1008"/>
      <c r="T1558" s="1008"/>
      <c r="U1558" s="1008"/>
      <c r="V1558" s="1008"/>
      <c r="W1558" s="1008"/>
      <c r="X1558" s="1009"/>
      <c r="Y1558" s="574"/>
      <c r="Z1558" s="564"/>
      <c r="AA1558" s="575">
        <f>SUM(AA1559)</f>
        <v>3000</v>
      </c>
      <c r="AB1558" s="907">
        <f>SUM(AA1558)</f>
        <v>3000</v>
      </c>
    </row>
    <row r="1559" spans="1:28" ht="25.5" x14ac:dyDescent="0.25">
      <c r="A1559" s="566">
        <v>9.1</v>
      </c>
      <c r="B1559" s="205" t="s">
        <v>1285</v>
      </c>
      <c r="C1559" s="529" t="s">
        <v>1286</v>
      </c>
      <c r="D1559" s="590" t="s">
        <v>1244</v>
      </c>
      <c r="E1559" s="555" t="s">
        <v>1287</v>
      </c>
      <c r="F1559" s="205" t="s">
        <v>1246</v>
      </c>
      <c r="G1559" s="557" t="s">
        <v>44</v>
      </c>
      <c r="H1559" s="557" t="s">
        <v>44</v>
      </c>
      <c r="I1559" s="557" t="s">
        <v>44</v>
      </c>
      <c r="J1559" s="557" t="s">
        <v>44</v>
      </c>
      <c r="K1559" s="591">
        <f>SUM(L1559-8)</f>
        <v>42067</v>
      </c>
      <c r="L1559" s="591">
        <f>SUM(M1559*1)</f>
        <v>42075</v>
      </c>
      <c r="M1559" s="591">
        <f>SUM(N1559*1)</f>
        <v>42075</v>
      </c>
      <c r="N1559" s="591">
        <f>SUM(O1559-1)</f>
        <v>42075</v>
      </c>
      <c r="O1559" s="591">
        <f>SUM(U1559-3)</f>
        <v>42076</v>
      </c>
      <c r="P1559" s="592">
        <f>SUM(U1559*1)</f>
        <v>42079</v>
      </c>
      <c r="Q1559" s="593" t="s">
        <v>44</v>
      </c>
      <c r="R1559" s="593" t="s">
        <v>44</v>
      </c>
      <c r="S1559" s="593" t="s">
        <v>44</v>
      </c>
      <c r="T1559" s="593" t="s">
        <v>44</v>
      </c>
      <c r="U1559" s="593">
        <f>SUM(V1559-4)</f>
        <v>42079</v>
      </c>
      <c r="V1559" s="593">
        <f>SUM(W1559-4)</f>
        <v>42083</v>
      </c>
      <c r="W1559" s="592">
        <f>SUM(X1559-3)</f>
        <v>42087</v>
      </c>
      <c r="X1559" s="557">
        <v>42090</v>
      </c>
      <c r="Y1559" s="568"/>
      <c r="Z1559" s="583"/>
      <c r="AA1559" s="569">
        <v>3000</v>
      </c>
      <c r="AB1559" s="912"/>
    </row>
    <row r="1560" spans="1:28" ht="15.75" x14ac:dyDescent="0.25">
      <c r="A1560" s="573">
        <v>10</v>
      </c>
      <c r="B1560" s="595">
        <v>34200</v>
      </c>
      <c r="C1560" s="1007" t="s">
        <v>1288</v>
      </c>
      <c r="D1560" s="1008"/>
      <c r="E1560" s="1008"/>
      <c r="F1560" s="1008"/>
      <c r="G1560" s="1008"/>
      <c r="H1560" s="1008"/>
      <c r="I1560" s="1008"/>
      <c r="J1560" s="1008"/>
      <c r="K1560" s="1008"/>
      <c r="L1560" s="1008"/>
      <c r="M1560" s="1008"/>
      <c r="N1560" s="1008"/>
      <c r="O1560" s="1008"/>
      <c r="P1560" s="1008"/>
      <c r="Q1560" s="1008"/>
      <c r="R1560" s="1008"/>
      <c r="S1560" s="1008"/>
      <c r="T1560" s="1008"/>
      <c r="U1560" s="1008"/>
      <c r="V1560" s="1008"/>
      <c r="W1560" s="1008"/>
      <c r="X1560" s="1009"/>
      <c r="Y1560" s="574"/>
      <c r="Z1560" s="585"/>
      <c r="AA1560" s="596">
        <v>0</v>
      </c>
      <c r="AB1560" s="913">
        <v>0</v>
      </c>
    </row>
    <row r="1561" spans="1:28" ht="25.5" x14ac:dyDescent="0.25">
      <c r="A1561" s="549">
        <v>10.1</v>
      </c>
      <c r="B1561" s="527" t="s">
        <v>1289</v>
      </c>
      <c r="C1561" s="527" t="str">
        <f>IF(AA1561&gt;=450000,"LPN",IF(AND(AA1561&gt;180000,AA1561&lt;450000),"LP",IF(AND(AA1561&gt;=53000,AA1561&lt;=180000),"3C","2C ")))</f>
        <v xml:space="preserve">2C </v>
      </c>
      <c r="D1561" s="578" t="s">
        <v>1244</v>
      </c>
      <c r="E1561" s="527" t="s">
        <v>1290</v>
      </c>
      <c r="F1561" s="527" t="s">
        <v>1291</v>
      </c>
      <c r="G1561" s="557" t="s">
        <v>44</v>
      </c>
      <c r="H1561" s="557" t="s">
        <v>44</v>
      </c>
      <c r="I1561" s="557" t="s">
        <v>44</v>
      </c>
      <c r="J1561" s="557" t="s">
        <v>44</v>
      </c>
      <c r="K1561" s="558">
        <f>SUM(L1561-8)</f>
        <v>41428</v>
      </c>
      <c r="L1561" s="558">
        <f>SUM(M1561*1)</f>
        <v>41436</v>
      </c>
      <c r="M1561" s="558">
        <f>SUM(N1561*1)</f>
        <v>41436</v>
      </c>
      <c r="N1561" s="558">
        <f>SUM(O1561-1)</f>
        <v>41436</v>
      </c>
      <c r="O1561" s="558">
        <f>SUM(U1561-3)</f>
        <v>41437</v>
      </c>
      <c r="P1561" s="559">
        <f>SUM(U1561*1)</f>
        <v>41440</v>
      </c>
      <c r="Q1561" s="560" t="s">
        <v>44</v>
      </c>
      <c r="R1561" s="560" t="s">
        <v>44</v>
      </c>
      <c r="S1561" s="560" t="s">
        <v>44</v>
      </c>
      <c r="T1561" s="560" t="s">
        <v>44</v>
      </c>
      <c r="U1561" s="560">
        <f>SUM(V1561-4)</f>
        <v>41440</v>
      </c>
      <c r="V1561" s="560">
        <f>SUM(W1561-4)</f>
        <v>41444</v>
      </c>
      <c r="W1561" s="559">
        <f>SUM(X1561-3)</f>
        <v>41448</v>
      </c>
      <c r="X1561" s="557">
        <v>41451</v>
      </c>
      <c r="Y1561" s="568"/>
      <c r="Z1561" s="571"/>
      <c r="AA1561" s="572">
        <v>0</v>
      </c>
      <c r="AB1561" s="906"/>
    </row>
    <row r="1562" spans="1:28" ht="15.75" x14ac:dyDescent="0.25">
      <c r="A1562" s="573">
        <v>11</v>
      </c>
      <c r="B1562" s="573">
        <v>35100</v>
      </c>
      <c r="C1562" s="1007" t="s">
        <v>1292</v>
      </c>
      <c r="D1562" s="1008"/>
      <c r="E1562" s="1008"/>
      <c r="F1562" s="1008"/>
      <c r="G1562" s="1008"/>
      <c r="H1562" s="1008"/>
      <c r="I1562" s="1008"/>
      <c r="J1562" s="1008"/>
      <c r="K1562" s="1008"/>
      <c r="L1562" s="1008"/>
      <c r="M1562" s="1008"/>
      <c r="N1562" s="1008"/>
      <c r="O1562" s="1008"/>
      <c r="P1562" s="1008"/>
      <c r="Q1562" s="1008"/>
      <c r="R1562" s="1008"/>
      <c r="S1562" s="1008"/>
      <c r="T1562" s="1008"/>
      <c r="U1562" s="1008"/>
      <c r="V1562" s="1008"/>
      <c r="W1562" s="1008"/>
      <c r="X1562" s="1009"/>
      <c r="Y1562" s="574"/>
      <c r="Z1562" s="585"/>
      <c r="AA1562" s="596">
        <f>SUM(AA1563:AA1566)</f>
        <v>2500</v>
      </c>
      <c r="AB1562" s="914">
        <v>2500</v>
      </c>
    </row>
    <row r="1563" spans="1:28" ht="25.5" x14ac:dyDescent="0.25">
      <c r="A1563" s="581">
        <v>11.1</v>
      </c>
      <c r="B1563" s="579" t="s">
        <v>1293</v>
      </c>
      <c r="C1563" s="527" t="str">
        <f>IF(AA1563&gt;=450000,"LPN",IF(AND(AA1563&gt;180000,AA1563&lt;450000),"LP",IF(AND(AA1563&gt;=53000,AA1563&lt;=180000),"3C","2C ")))</f>
        <v xml:space="preserve">2C </v>
      </c>
      <c r="D1563" s="577" t="s">
        <v>1244</v>
      </c>
      <c r="E1563" s="206" t="s">
        <v>1294</v>
      </c>
      <c r="F1563" s="205" t="s">
        <v>1295</v>
      </c>
      <c r="G1563" s="557" t="s">
        <v>44</v>
      </c>
      <c r="H1563" s="557" t="s">
        <v>44</v>
      </c>
      <c r="I1563" s="557" t="s">
        <v>44</v>
      </c>
      <c r="J1563" s="557" t="s">
        <v>44</v>
      </c>
      <c r="K1563" s="558">
        <f>SUM(L1563-8)</f>
        <v>42284</v>
      </c>
      <c r="L1563" s="558">
        <f t="shared" ref="L1563:M1566" si="290">SUM(M1563*1)</f>
        <v>42292</v>
      </c>
      <c r="M1563" s="558">
        <f t="shared" si="290"/>
        <v>42292</v>
      </c>
      <c r="N1563" s="558">
        <f>SUM(O1563-1)</f>
        <v>42292</v>
      </c>
      <c r="O1563" s="558">
        <f>SUM(U1563-3)</f>
        <v>42293</v>
      </c>
      <c r="P1563" s="559">
        <f>SUM(U1563*1)</f>
        <v>42296</v>
      </c>
      <c r="Q1563" s="560" t="s">
        <v>44</v>
      </c>
      <c r="R1563" s="560" t="s">
        <v>44</v>
      </c>
      <c r="S1563" s="560" t="s">
        <v>44</v>
      </c>
      <c r="T1563" s="560" t="s">
        <v>44</v>
      </c>
      <c r="U1563" s="560">
        <f t="shared" ref="U1563:V1565" si="291">SUM(V1563-4)</f>
        <v>42296</v>
      </c>
      <c r="V1563" s="560">
        <f t="shared" si="291"/>
        <v>42300</v>
      </c>
      <c r="W1563" s="560">
        <f>SUM(X1563-3)</f>
        <v>42304</v>
      </c>
      <c r="X1563" s="557">
        <v>42307</v>
      </c>
      <c r="Y1563" s="568"/>
      <c r="Z1563" s="571"/>
      <c r="AA1563" s="572">
        <v>1000</v>
      </c>
      <c r="AB1563" s="906"/>
    </row>
    <row r="1564" spans="1:28" ht="25.5" x14ac:dyDescent="0.25">
      <c r="A1564" s="581">
        <v>11.2</v>
      </c>
      <c r="B1564" s="579" t="s">
        <v>1296</v>
      </c>
      <c r="C1564" s="527" t="str">
        <f>IF(AA1564&gt;=450000,"LPN",IF(AND(AA1564&gt;180000,AA1564&lt;450000),"LP",IF(AND(AA1564&gt;=53000,AA1564&lt;=180000),"3C","2C ")))</f>
        <v xml:space="preserve">2C </v>
      </c>
      <c r="D1564" s="577" t="s">
        <v>1244</v>
      </c>
      <c r="E1564" s="206" t="s">
        <v>1294</v>
      </c>
      <c r="F1564" s="205" t="s">
        <v>1295</v>
      </c>
      <c r="G1564" s="570" t="s">
        <v>44</v>
      </c>
      <c r="H1564" s="570" t="s">
        <v>44</v>
      </c>
      <c r="I1564" s="570" t="s">
        <v>44</v>
      </c>
      <c r="J1564" s="570" t="s">
        <v>44</v>
      </c>
      <c r="K1564" s="558">
        <f>SUM(L1564-8)</f>
        <v>42284</v>
      </c>
      <c r="L1564" s="558">
        <f t="shared" si="290"/>
        <v>42292</v>
      </c>
      <c r="M1564" s="558">
        <f t="shared" si="290"/>
        <v>42292</v>
      </c>
      <c r="N1564" s="558">
        <f>SUM(O1564-1)</f>
        <v>42292</v>
      </c>
      <c r="O1564" s="558">
        <f>SUM(U1564-3)</f>
        <v>42293</v>
      </c>
      <c r="P1564" s="559">
        <f>SUM(U1564*1)</f>
        <v>42296</v>
      </c>
      <c r="Q1564" s="560" t="s">
        <v>44</v>
      </c>
      <c r="R1564" s="560" t="s">
        <v>44</v>
      </c>
      <c r="S1564" s="560" t="s">
        <v>44</v>
      </c>
      <c r="T1564" s="560" t="s">
        <v>44</v>
      </c>
      <c r="U1564" s="560">
        <f t="shared" si="291"/>
        <v>42296</v>
      </c>
      <c r="V1564" s="560">
        <f t="shared" si="291"/>
        <v>42300</v>
      </c>
      <c r="W1564" s="560">
        <f>SUM(X1564-3)</f>
        <v>42304</v>
      </c>
      <c r="X1564" s="557">
        <v>42307</v>
      </c>
      <c r="Y1564" s="568"/>
      <c r="Z1564" s="571"/>
      <c r="AA1564" s="572">
        <v>1300</v>
      </c>
      <c r="AB1564" s="906"/>
    </row>
    <row r="1565" spans="1:28" ht="25.5" x14ac:dyDescent="0.25">
      <c r="A1565" s="576">
        <v>11.3</v>
      </c>
      <c r="B1565" s="597" t="s">
        <v>1297</v>
      </c>
      <c r="C1565" s="205" t="str">
        <f>IF(AA1565&gt;=450000,"LPN",IF(AND(AA1565&gt;180000,AA1565&lt;450000),"LP",IF(AND(AA1565&gt;=53000,AA1565&lt;=180000),"3C","2C ")))</f>
        <v xml:space="preserve">2C </v>
      </c>
      <c r="D1565" s="590" t="s">
        <v>1244</v>
      </c>
      <c r="E1565" s="555" t="s">
        <v>1294</v>
      </c>
      <c r="F1565" s="205" t="s">
        <v>1295</v>
      </c>
      <c r="G1565" s="557" t="s">
        <v>44</v>
      </c>
      <c r="H1565" s="557" t="s">
        <v>44</v>
      </c>
      <c r="I1565" s="557" t="s">
        <v>44</v>
      </c>
      <c r="J1565" s="557" t="s">
        <v>44</v>
      </c>
      <c r="K1565" s="591">
        <f>SUM(L1565-8)</f>
        <v>42284</v>
      </c>
      <c r="L1565" s="591">
        <f t="shared" si="290"/>
        <v>42292</v>
      </c>
      <c r="M1565" s="591">
        <f t="shared" si="290"/>
        <v>42292</v>
      </c>
      <c r="N1565" s="591">
        <f>SUM(O1565-1)</f>
        <v>42292</v>
      </c>
      <c r="O1565" s="591">
        <f>SUM(U1565-3)</f>
        <v>42293</v>
      </c>
      <c r="P1565" s="592">
        <f>SUM(U1565*1)</f>
        <v>42296</v>
      </c>
      <c r="Q1565" s="593" t="s">
        <v>44</v>
      </c>
      <c r="R1565" s="593" t="s">
        <v>44</v>
      </c>
      <c r="S1565" s="593" t="s">
        <v>44</v>
      </c>
      <c r="T1565" s="593" t="s">
        <v>44</v>
      </c>
      <c r="U1565" s="593">
        <f t="shared" si="291"/>
        <v>42296</v>
      </c>
      <c r="V1565" s="593">
        <f t="shared" si="291"/>
        <v>42300</v>
      </c>
      <c r="W1565" s="593">
        <f>SUM(X1565-3)</f>
        <v>42304</v>
      </c>
      <c r="X1565" s="598">
        <v>42307</v>
      </c>
      <c r="Y1565" s="568"/>
      <c r="Z1565" s="583"/>
      <c r="AA1565" s="569">
        <v>0</v>
      </c>
      <c r="AB1565" s="910"/>
    </row>
    <row r="1566" spans="1:28" ht="25.5" x14ac:dyDescent="0.25">
      <c r="A1566" s="576">
        <v>11.4</v>
      </c>
      <c r="B1566" s="566" t="s">
        <v>1298</v>
      </c>
      <c r="C1566" s="205" t="str">
        <f>IF(AA1566&gt;=450000,"LPN",IF(AND(AA1566&gt;180000,AA1566&lt;450000),"LP",IF(AND(AA1566&gt;=53000,AA1566&lt;=180000),"3C","2C ")))</f>
        <v xml:space="preserve">2C </v>
      </c>
      <c r="D1566" s="590"/>
      <c r="E1566" s="555" t="s">
        <v>1294</v>
      </c>
      <c r="F1566" s="205" t="s">
        <v>1295</v>
      </c>
      <c r="G1566" s="557" t="s">
        <v>44</v>
      </c>
      <c r="H1566" s="557" t="s">
        <v>44</v>
      </c>
      <c r="I1566" s="557" t="s">
        <v>44</v>
      </c>
      <c r="J1566" s="557" t="s">
        <v>44</v>
      </c>
      <c r="K1566" s="558">
        <f>SUM(L1566*1)</f>
        <v>42237</v>
      </c>
      <c r="L1566" s="558">
        <f t="shared" si="290"/>
        <v>42237</v>
      </c>
      <c r="M1566" s="558">
        <f t="shared" si="290"/>
        <v>42237</v>
      </c>
      <c r="N1566" s="558">
        <f>SUM(O1566*1)</f>
        <v>42237</v>
      </c>
      <c r="O1566" s="558">
        <f>SUM(P1566*1)</f>
        <v>42237</v>
      </c>
      <c r="P1566" s="558">
        <f>SUM(Q1566*1)</f>
        <v>42237</v>
      </c>
      <c r="Q1566" s="558">
        <f t="shared" ref="Q1566:W1566" si="292">SUM(R1566-10)</f>
        <v>42237</v>
      </c>
      <c r="R1566" s="558">
        <f t="shared" si="292"/>
        <v>42247</v>
      </c>
      <c r="S1566" s="558">
        <f t="shared" si="292"/>
        <v>42257</v>
      </c>
      <c r="T1566" s="558">
        <f t="shared" si="292"/>
        <v>42267</v>
      </c>
      <c r="U1566" s="557">
        <f t="shared" si="292"/>
        <v>42277</v>
      </c>
      <c r="V1566" s="557">
        <f t="shared" si="292"/>
        <v>42287</v>
      </c>
      <c r="W1566" s="557">
        <f t="shared" si="292"/>
        <v>42297</v>
      </c>
      <c r="X1566" s="598">
        <v>42307</v>
      </c>
      <c r="Y1566" s="568"/>
      <c r="Z1566" s="583"/>
      <c r="AA1566" s="569">
        <v>200</v>
      </c>
      <c r="AB1566" s="910"/>
    </row>
    <row r="1567" spans="1:28" ht="15.75" x14ac:dyDescent="0.25">
      <c r="A1567" s="573">
        <v>12</v>
      </c>
      <c r="B1567" s="573">
        <v>35800</v>
      </c>
      <c r="C1567" s="1007" t="s">
        <v>1299</v>
      </c>
      <c r="D1567" s="1008"/>
      <c r="E1567" s="1008"/>
      <c r="F1567" s="1008"/>
      <c r="G1567" s="1008"/>
      <c r="H1567" s="1008"/>
      <c r="I1567" s="1008"/>
      <c r="J1567" s="1008"/>
      <c r="K1567" s="1008"/>
      <c r="L1567" s="1008"/>
      <c r="M1567" s="1008"/>
      <c r="N1567" s="1008"/>
      <c r="O1567" s="1008"/>
      <c r="P1567" s="1008"/>
      <c r="Q1567" s="1008"/>
      <c r="R1567" s="1008"/>
      <c r="S1567" s="1008"/>
      <c r="T1567" s="1008"/>
      <c r="U1567" s="1008"/>
      <c r="V1567" s="1008"/>
      <c r="W1567" s="1008"/>
      <c r="X1567" s="1009"/>
      <c r="Y1567" s="574"/>
      <c r="Z1567" s="585"/>
      <c r="AA1567" s="596">
        <f>SUM(AA1568:AA1569)</f>
        <v>4000</v>
      </c>
      <c r="AB1567" s="913">
        <f>SUM(AA1567)</f>
        <v>4000</v>
      </c>
    </row>
    <row r="1568" spans="1:28" ht="25.5" x14ac:dyDescent="0.25">
      <c r="A1568" s="566">
        <v>12.1</v>
      </c>
      <c r="B1568" s="555" t="s">
        <v>1300</v>
      </c>
      <c r="C1568" s="205" t="str">
        <f>IF(AA1568&gt;=450000,"LPN",IF(AND(AA1568&gt;180000,AA1568&lt;450000),"LP",IF(AND(AA1568&gt;=53000,AA1568&lt;=180000),"3C","2C ")))</f>
        <v xml:space="preserve">2C </v>
      </c>
      <c r="D1568" s="590" t="s">
        <v>1244</v>
      </c>
      <c r="E1568" s="205" t="s">
        <v>1301</v>
      </c>
      <c r="F1568" s="526" t="s">
        <v>1250</v>
      </c>
      <c r="G1568" s="557" t="s">
        <v>44</v>
      </c>
      <c r="H1568" s="557" t="s">
        <v>44</v>
      </c>
      <c r="I1568" s="557" t="s">
        <v>44</v>
      </c>
      <c r="J1568" s="557" t="s">
        <v>44</v>
      </c>
      <c r="K1568" s="591">
        <f>SUM(L1568-8)</f>
        <v>42095</v>
      </c>
      <c r="L1568" s="591">
        <f>SUM(M1568*1)</f>
        <v>42103</v>
      </c>
      <c r="M1568" s="591">
        <f>SUM(N1568*1)</f>
        <v>42103</v>
      </c>
      <c r="N1568" s="591">
        <f>SUM(O1568-1)</f>
        <v>42103</v>
      </c>
      <c r="O1568" s="591">
        <f>SUM(U1568-3)</f>
        <v>42104</v>
      </c>
      <c r="P1568" s="592">
        <f>SUM(U1568*1)</f>
        <v>42107</v>
      </c>
      <c r="Q1568" s="558">
        <f t="shared" ref="Q1568:T1569" si="293">SUM(R1568-10)</f>
        <v>42067</v>
      </c>
      <c r="R1568" s="558">
        <f t="shared" si="293"/>
        <v>42077</v>
      </c>
      <c r="S1568" s="558">
        <f t="shared" si="293"/>
        <v>42087</v>
      </c>
      <c r="T1568" s="558">
        <f t="shared" si="293"/>
        <v>42097</v>
      </c>
      <c r="U1568" s="593">
        <f>SUM(V1568-4)</f>
        <v>42107</v>
      </c>
      <c r="V1568" s="593">
        <f>SUM(W1568-4)</f>
        <v>42111</v>
      </c>
      <c r="W1568" s="593">
        <f>SUM(X1568-3)</f>
        <v>42115</v>
      </c>
      <c r="X1568" s="557">
        <v>42118</v>
      </c>
      <c r="Y1568" s="568"/>
      <c r="Z1568" s="583"/>
      <c r="AA1568" s="569">
        <v>3000</v>
      </c>
      <c r="AB1568" s="910"/>
    </row>
    <row r="1569" spans="1:28" ht="25.5" x14ac:dyDescent="0.25">
      <c r="A1569" s="566">
        <v>12.2</v>
      </c>
      <c r="B1569" s="206" t="s">
        <v>1302</v>
      </c>
      <c r="C1569" s="527" t="str">
        <f>IF(AA1569&gt;=450000,"LPN",IF(AND(AA1569&gt;180000,AA1569&lt;450000),"LP",IF(AND(AA1569&gt;=53000,AA1569&lt;=180000),"3C","2C ")))</f>
        <v xml:space="preserve">2C </v>
      </c>
      <c r="D1569" s="578" t="s">
        <v>1244</v>
      </c>
      <c r="E1569" s="205" t="s">
        <v>1301</v>
      </c>
      <c r="F1569" s="526" t="s">
        <v>1250</v>
      </c>
      <c r="G1569" s="557" t="s">
        <v>44</v>
      </c>
      <c r="H1569" s="557" t="s">
        <v>44</v>
      </c>
      <c r="I1569" s="557" t="s">
        <v>44</v>
      </c>
      <c r="J1569" s="557" t="s">
        <v>44</v>
      </c>
      <c r="K1569" s="558">
        <f>SUM(L1569-8)</f>
        <v>42095</v>
      </c>
      <c r="L1569" s="558">
        <f>SUM(M1569*1)</f>
        <v>42103</v>
      </c>
      <c r="M1569" s="558">
        <f>SUM(N1569*1)</f>
        <v>42103</v>
      </c>
      <c r="N1569" s="558">
        <f>SUM(O1569-1)</f>
        <v>42103</v>
      </c>
      <c r="O1569" s="558">
        <f>SUM(U1569-3)</f>
        <v>42104</v>
      </c>
      <c r="P1569" s="559">
        <f>SUM(U1569*1)</f>
        <v>42107</v>
      </c>
      <c r="Q1569" s="558">
        <f t="shared" si="293"/>
        <v>42067</v>
      </c>
      <c r="R1569" s="558">
        <f t="shared" si="293"/>
        <v>42077</v>
      </c>
      <c r="S1569" s="558">
        <f t="shared" si="293"/>
        <v>42087</v>
      </c>
      <c r="T1569" s="558">
        <f t="shared" si="293"/>
        <v>42097</v>
      </c>
      <c r="U1569" s="560">
        <f>SUM(V1569-4)</f>
        <v>42107</v>
      </c>
      <c r="V1569" s="560">
        <f>SUM(W1569-4)</f>
        <v>42111</v>
      </c>
      <c r="W1569" s="560">
        <f>SUM(X1569-3)</f>
        <v>42115</v>
      </c>
      <c r="X1569" s="557">
        <v>42118</v>
      </c>
      <c r="Y1569" s="568"/>
      <c r="Z1569" s="571"/>
      <c r="AA1569" s="572">
        <v>1000</v>
      </c>
      <c r="AB1569" s="915"/>
    </row>
    <row r="1570" spans="1:28" ht="15.75" x14ac:dyDescent="0.25">
      <c r="A1570" s="573">
        <v>13</v>
      </c>
      <c r="B1570" s="599">
        <v>36400</v>
      </c>
      <c r="C1570" s="1007" t="s">
        <v>916</v>
      </c>
      <c r="D1570" s="1008"/>
      <c r="E1570" s="1008"/>
      <c r="F1570" s="1008"/>
      <c r="G1570" s="1008"/>
      <c r="H1570" s="1008"/>
      <c r="I1570" s="1008"/>
      <c r="J1570" s="1008"/>
      <c r="K1570" s="1008"/>
      <c r="L1570" s="1008"/>
      <c r="M1570" s="1008"/>
      <c r="N1570" s="1008"/>
      <c r="O1570" s="1008"/>
      <c r="P1570" s="1008"/>
      <c r="Q1570" s="1008"/>
      <c r="R1570" s="1008"/>
      <c r="S1570" s="1008"/>
      <c r="T1570" s="1008"/>
      <c r="U1570" s="1008"/>
      <c r="V1570" s="1008"/>
      <c r="W1570" s="1008"/>
      <c r="X1570" s="1009"/>
      <c r="Y1570" s="574"/>
      <c r="Z1570" s="564"/>
      <c r="AA1570" s="575">
        <f>SUM(AA1571:AA1574)</f>
        <v>4500</v>
      </c>
      <c r="AB1570" s="907">
        <f>SUM(AA1570)</f>
        <v>4500</v>
      </c>
    </row>
    <row r="1571" spans="1:28" ht="25.5" x14ac:dyDescent="0.25">
      <c r="A1571" s="566">
        <v>13.1</v>
      </c>
      <c r="B1571" s="206" t="s">
        <v>1303</v>
      </c>
      <c r="C1571" s="527" t="str">
        <f>IF(AA1571&gt;=450000,"LPN",IF(AND(AA1571&gt;180000,AA1571&lt;450000),"LP",IF(AND(AA1571&gt;=53000,AA1571&lt;=180000),"3C","2C ")))</f>
        <v xml:space="preserve">2C </v>
      </c>
      <c r="D1571" s="578" t="s">
        <v>1244</v>
      </c>
      <c r="E1571" s="205" t="s">
        <v>1304</v>
      </c>
      <c r="F1571" s="526" t="s">
        <v>1250</v>
      </c>
      <c r="G1571" s="557" t="s">
        <v>44</v>
      </c>
      <c r="H1571" s="557" t="s">
        <v>44</v>
      </c>
      <c r="I1571" s="557" t="s">
        <v>44</v>
      </c>
      <c r="J1571" s="557" t="s">
        <v>44</v>
      </c>
      <c r="K1571" s="558">
        <f>SUM(L1571-8)</f>
        <v>42095</v>
      </c>
      <c r="L1571" s="558">
        <f t="shared" ref="L1571:M1574" si="294">SUM(M1571*1)</f>
        <v>42103</v>
      </c>
      <c r="M1571" s="558">
        <f t="shared" si="294"/>
        <v>42103</v>
      </c>
      <c r="N1571" s="558">
        <f>SUM(O1571-1)</f>
        <v>42103</v>
      </c>
      <c r="O1571" s="558">
        <f>SUM(U1571-3)</f>
        <v>42104</v>
      </c>
      <c r="P1571" s="559">
        <f>SUM(U1571*1)</f>
        <v>42107</v>
      </c>
      <c r="Q1571" s="558">
        <f t="shared" ref="Q1571:T1574" si="295">SUM(R1571-10)</f>
        <v>42067</v>
      </c>
      <c r="R1571" s="558">
        <f t="shared" si="295"/>
        <v>42077</v>
      </c>
      <c r="S1571" s="558">
        <f t="shared" si="295"/>
        <v>42087</v>
      </c>
      <c r="T1571" s="558">
        <f t="shared" si="295"/>
        <v>42097</v>
      </c>
      <c r="U1571" s="560">
        <f t="shared" ref="U1571:V1573" si="296">SUM(V1571-4)</f>
        <v>42107</v>
      </c>
      <c r="V1571" s="560">
        <f t="shared" si="296"/>
        <v>42111</v>
      </c>
      <c r="W1571" s="560">
        <f>SUM(X1571-3)</f>
        <v>42115</v>
      </c>
      <c r="X1571" s="557">
        <v>42118</v>
      </c>
      <c r="Y1571" s="568"/>
      <c r="Z1571" s="571"/>
      <c r="AA1571" s="572">
        <v>2000</v>
      </c>
      <c r="AB1571" s="915"/>
    </row>
    <row r="1572" spans="1:28" ht="25.5" x14ac:dyDescent="0.25">
      <c r="A1572" s="566">
        <v>13.2</v>
      </c>
      <c r="B1572" s="206" t="s">
        <v>1305</v>
      </c>
      <c r="C1572" s="527" t="str">
        <f>IF(AA1572&gt;=450000,"LPN",IF(AND(AA1572&gt;180000,AA1572&lt;450000),"LP",IF(AND(AA1572&gt;=53000,AA1572&lt;=180000),"3C","2C ")))</f>
        <v xml:space="preserve">2C </v>
      </c>
      <c r="D1572" s="578" t="s">
        <v>1244</v>
      </c>
      <c r="E1572" s="205" t="s">
        <v>1304</v>
      </c>
      <c r="F1572" s="526" t="s">
        <v>1250</v>
      </c>
      <c r="G1572" s="570" t="s">
        <v>44</v>
      </c>
      <c r="H1572" s="570" t="s">
        <v>44</v>
      </c>
      <c r="I1572" s="570" t="s">
        <v>44</v>
      </c>
      <c r="J1572" s="570" t="s">
        <v>44</v>
      </c>
      <c r="K1572" s="558">
        <f>SUM(L1572-8)</f>
        <v>42095</v>
      </c>
      <c r="L1572" s="558">
        <f t="shared" si="294"/>
        <v>42103</v>
      </c>
      <c r="M1572" s="558">
        <f t="shared" si="294"/>
        <v>42103</v>
      </c>
      <c r="N1572" s="558">
        <f>SUM(O1572-1)</f>
        <v>42103</v>
      </c>
      <c r="O1572" s="558">
        <f>SUM(U1572-3)</f>
        <v>42104</v>
      </c>
      <c r="P1572" s="559">
        <f>SUM(U1572*1)</f>
        <v>42107</v>
      </c>
      <c r="Q1572" s="558">
        <f t="shared" si="295"/>
        <v>42067</v>
      </c>
      <c r="R1572" s="558">
        <f t="shared" si="295"/>
        <v>42077</v>
      </c>
      <c r="S1572" s="558">
        <f t="shared" si="295"/>
        <v>42087</v>
      </c>
      <c r="T1572" s="558">
        <f t="shared" si="295"/>
        <v>42097</v>
      </c>
      <c r="U1572" s="560">
        <f t="shared" si="296"/>
        <v>42107</v>
      </c>
      <c r="V1572" s="560">
        <f t="shared" si="296"/>
        <v>42111</v>
      </c>
      <c r="W1572" s="560">
        <f>SUM(X1572-3)</f>
        <v>42115</v>
      </c>
      <c r="X1572" s="557">
        <v>42118</v>
      </c>
      <c r="Y1572" s="568"/>
      <c r="Z1572" s="571"/>
      <c r="AA1572" s="572">
        <v>500</v>
      </c>
      <c r="AB1572" s="915"/>
    </row>
    <row r="1573" spans="1:28" ht="25.5" x14ac:dyDescent="0.25">
      <c r="A1573" s="566">
        <v>13.3</v>
      </c>
      <c r="B1573" s="206" t="s">
        <v>1306</v>
      </c>
      <c r="C1573" s="527" t="str">
        <f>IF(AA1573&gt;=450000,"LPN",IF(AND(AA1573&gt;180000,AA1573&lt;450000),"LP",IF(AND(AA1573&gt;=53000,AA1573&lt;=180000),"3C","2C ")))</f>
        <v xml:space="preserve">2C </v>
      </c>
      <c r="D1573" s="600"/>
      <c r="E1573" s="205" t="s">
        <v>1304</v>
      </c>
      <c r="F1573" s="526" t="s">
        <v>1250</v>
      </c>
      <c r="G1573" s="557" t="s">
        <v>44</v>
      </c>
      <c r="H1573" s="557" t="s">
        <v>44</v>
      </c>
      <c r="I1573" s="557" t="s">
        <v>44</v>
      </c>
      <c r="J1573" s="557" t="s">
        <v>44</v>
      </c>
      <c r="K1573" s="558">
        <f>SUM(L1573-8)</f>
        <v>42095</v>
      </c>
      <c r="L1573" s="558">
        <f t="shared" si="294"/>
        <v>42103</v>
      </c>
      <c r="M1573" s="558">
        <f t="shared" si="294"/>
        <v>42103</v>
      </c>
      <c r="N1573" s="558">
        <f>SUM(O1573-1)</f>
        <v>42103</v>
      </c>
      <c r="O1573" s="558">
        <f>SUM(U1573-3)</f>
        <v>42104</v>
      </c>
      <c r="P1573" s="559">
        <f>SUM(U1573*1)</f>
        <v>42107</v>
      </c>
      <c r="Q1573" s="558">
        <f t="shared" si="295"/>
        <v>42067</v>
      </c>
      <c r="R1573" s="558">
        <f t="shared" si="295"/>
        <v>42077</v>
      </c>
      <c r="S1573" s="558">
        <f t="shared" si="295"/>
        <v>42087</v>
      </c>
      <c r="T1573" s="558">
        <f t="shared" si="295"/>
        <v>42097</v>
      </c>
      <c r="U1573" s="560">
        <f t="shared" si="296"/>
        <v>42107</v>
      </c>
      <c r="V1573" s="560">
        <f t="shared" si="296"/>
        <v>42111</v>
      </c>
      <c r="W1573" s="560">
        <f>SUM(X1573-3)</f>
        <v>42115</v>
      </c>
      <c r="X1573" s="557">
        <v>42118</v>
      </c>
      <c r="Y1573" s="568"/>
      <c r="Z1573" s="571"/>
      <c r="AA1573" s="572">
        <v>1500</v>
      </c>
      <c r="AB1573" s="915"/>
    </row>
    <row r="1574" spans="1:28" ht="25.5" x14ac:dyDescent="0.25">
      <c r="A1574" s="566"/>
      <c r="B1574" s="206" t="s">
        <v>1307</v>
      </c>
      <c r="C1574" s="527" t="str">
        <f>IF(AA1574&gt;=450000,"LPN",IF(AND(AA1574&gt;180000,AA1574&lt;450000),"LP",IF(AND(AA1574&gt;=53000,AA1574&lt;=180000),"3C","2C ")))</f>
        <v xml:space="preserve">2C </v>
      </c>
      <c r="D1574" s="578" t="s">
        <v>1244</v>
      </c>
      <c r="E1574" s="205" t="s">
        <v>1304</v>
      </c>
      <c r="F1574" s="526" t="s">
        <v>1250</v>
      </c>
      <c r="G1574" s="557" t="s">
        <v>44</v>
      </c>
      <c r="H1574" s="557" t="s">
        <v>44</v>
      </c>
      <c r="I1574" s="557" t="s">
        <v>44</v>
      </c>
      <c r="J1574" s="557" t="s">
        <v>44</v>
      </c>
      <c r="K1574" s="558">
        <f>SUM(L1574*1)</f>
        <v>42048</v>
      </c>
      <c r="L1574" s="558">
        <f t="shared" si="294"/>
        <v>42048</v>
      </c>
      <c r="M1574" s="558">
        <f t="shared" si="294"/>
        <v>42048</v>
      </c>
      <c r="N1574" s="558">
        <f>SUM(O1574*1)</f>
        <v>42048</v>
      </c>
      <c r="O1574" s="558">
        <f>SUM(P1574*1)</f>
        <v>42048</v>
      </c>
      <c r="P1574" s="558">
        <f>SUM(Q1574*1)</f>
        <v>42048</v>
      </c>
      <c r="Q1574" s="558">
        <f t="shared" si="295"/>
        <v>42048</v>
      </c>
      <c r="R1574" s="558">
        <f t="shared" si="295"/>
        <v>42058</v>
      </c>
      <c r="S1574" s="558">
        <f t="shared" si="295"/>
        <v>42068</v>
      </c>
      <c r="T1574" s="558">
        <f t="shared" si="295"/>
        <v>42078</v>
      </c>
      <c r="U1574" s="557">
        <f>SUM(V1574-10)</f>
        <v>42088</v>
      </c>
      <c r="V1574" s="557">
        <f>SUM(W1574-10)</f>
        <v>42098</v>
      </c>
      <c r="W1574" s="557">
        <f>SUM(X1574-10)</f>
        <v>42108</v>
      </c>
      <c r="X1574" s="557">
        <v>42118</v>
      </c>
      <c r="Y1574" s="568"/>
      <c r="Z1574" s="571"/>
      <c r="AA1574" s="572">
        <v>500</v>
      </c>
      <c r="AB1574" s="915"/>
    </row>
    <row r="1575" spans="1:28" ht="15.75" x14ac:dyDescent="0.25">
      <c r="A1575" s="573">
        <v>14</v>
      </c>
      <c r="B1575" s="599">
        <v>36920</v>
      </c>
      <c r="C1575" s="1007" t="s">
        <v>917</v>
      </c>
      <c r="D1575" s="1008"/>
      <c r="E1575" s="1008"/>
      <c r="F1575" s="1008"/>
      <c r="G1575" s="1008"/>
      <c r="H1575" s="1008"/>
      <c r="I1575" s="1008"/>
      <c r="J1575" s="1008"/>
      <c r="K1575" s="1008"/>
      <c r="L1575" s="1008"/>
      <c r="M1575" s="1008"/>
      <c r="N1575" s="1008"/>
      <c r="O1575" s="1008"/>
      <c r="P1575" s="1008"/>
      <c r="Q1575" s="1008"/>
      <c r="R1575" s="1008"/>
      <c r="S1575" s="1008"/>
      <c r="T1575" s="1008"/>
      <c r="U1575" s="1008"/>
      <c r="V1575" s="1008"/>
      <c r="W1575" s="1008"/>
      <c r="X1575" s="1009"/>
      <c r="Y1575" s="574"/>
      <c r="Z1575" s="564"/>
      <c r="AA1575" s="575">
        <f>SUM(AA1576:AA1579)</f>
        <v>5500</v>
      </c>
      <c r="AB1575" s="907">
        <f>SUM(AA1575)</f>
        <v>5500</v>
      </c>
    </row>
    <row r="1576" spans="1:28" ht="25.5" x14ac:dyDescent="0.25">
      <c r="A1576" s="549">
        <v>14.1</v>
      </c>
      <c r="B1576" s="206" t="s">
        <v>1308</v>
      </c>
      <c r="C1576" s="527" t="str">
        <f>IF(AA1576&gt;=450000,"LPN",IF(AND(AA1576&gt;180000,AA1576&lt;450000),"LP",IF(AND(AA1576&gt;=53000,AA1576&lt;=180000),"3C","2C ")))</f>
        <v xml:space="preserve">2C </v>
      </c>
      <c r="D1576" s="578" t="s">
        <v>1244</v>
      </c>
      <c r="E1576" s="205" t="s">
        <v>1309</v>
      </c>
      <c r="F1576" s="526" t="s">
        <v>1250</v>
      </c>
      <c r="G1576" s="557" t="s">
        <v>44</v>
      </c>
      <c r="H1576" s="557" t="s">
        <v>44</v>
      </c>
      <c r="I1576" s="557" t="s">
        <v>44</v>
      </c>
      <c r="J1576" s="557" t="s">
        <v>44</v>
      </c>
      <c r="K1576" s="558">
        <f>SUM(L1576-20)</f>
        <v>42028</v>
      </c>
      <c r="L1576" s="558">
        <f t="shared" ref="L1576:P1581" si="297">SUM(M1576*1)</f>
        <v>42048</v>
      </c>
      <c r="M1576" s="558">
        <f t="shared" si="297"/>
        <v>42048</v>
      </c>
      <c r="N1576" s="558">
        <f t="shared" si="297"/>
        <v>42048</v>
      </c>
      <c r="O1576" s="558">
        <f>SUM(P1576-15)</f>
        <v>42048</v>
      </c>
      <c r="P1576" s="558">
        <f>SUM(Q1576*1)</f>
        <v>42063</v>
      </c>
      <c r="Q1576" s="558">
        <f>SUM(R1576*1)</f>
        <v>42063</v>
      </c>
      <c r="R1576" s="558">
        <f>SUM(S1576*1)</f>
        <v>42063</v>
      </c>
      <c r="S1576" s="558">
        <f>SUM(T1576*1)</f>
        <v>42063</v>
      </c>
      <c r="T1576" s="558">
        <f>SUM(U1576*1)</f>
        <v>42063</v>
      </c>
      <c r="U1576" s="557">
        <f>SUM(V1576-30)</f>
        <v>42063</v>
      </c>
      <c r="V1576" s="557">
        <f>SUM(W1576-15)</f>
        <v>42093</v>
      </c>
      <c r="W1576" s="557">
        <f>SUM(X1576-10)</f>
        <v>42108</v>
      </c>
      <c r="X1576" s="557">
        <v>42118</v>
      </c>
      <c r="Y1576" s="568"/>
      <c r="Z1576" s="527"/>
      <c r="AA1576" s="572">
        <v>1000</v>
      </c>
      <c r="AB1576" s="915"/>
    </row>
    <row r="1577" spans="1:28" ht="25.5" x14ac:dyDescent="0.25">
      <c r="A1577" s="549">
        <v>14.2</v>
      </c>
      <c r="B1577" s="206" t="s">
        <v>1310</v>
      </c>
      <c r="C1577" s="527" t="str">
        <f>IF(AA1577&gt;=450000,"LPN",IF(AND(AA1577&gt;180000,AA1577&lt;450000),"LP",IF(AND(AA1577&gt;=53000,AA1577&lt;=180000),"3C","2C ")))</f>
        <v xml:space="preserve">2C </v>
      </c>
      <c r="D1577" s="578" t="s">
        <v>1244</v>
      </c>
      <c r="E1577" s="205" t="s">
        <v>1309</v>
      </c>
      <c r="F1577" s="526" t="s">
        <v>1250</v>
      </c>
      <c r="G1577" s="570" t="s">
        <v>44</v>
      </c>
      <c r="H1577" s="570" t="s">
        <v>44</v>
      </c>
      <c r="I1577" s="570" t="s">
        <v>44</v>
      </c>
      <c r="J1577" s="570" t="s">
        <v>44</v>
      </c>
      <c r="K1577" s="558">
        <f>SUM(L1577*1)</f>
        <v>42048</v>
      </c>
      <c r="L1577" s="558">
        <f t="shared" si="297"/>
        <v>42048</v>
      </c>
      <c r="M1577" s="558">
        <f t="shared" si="297"/>
        <v>42048</v>
      </c>
      <c r="N1577" s="558">
        <f t="shared" si="297"/>
        <v>42048</v>
      </c>
      <c r="O1577" s="558">
        <f t="shared" si="297"/>
        <v>42048</v>
      </c>
      <c r="P1577" s="558">
        <f t="shared" si="297"/>
        <v>42048</v>
      </c>
      <c r="Q1577" s="558">
        <f t="shared" ref="Q1577:V1579" si="298">SUM(R1577-10)</f>
        <v>42048</v>
      </c>
      <c r="R1577" s="558">
        <f t="shared" si="298"/>
        <v>42058</v>
      </c>
      <c r="S1577" s="558">
        <f t="shared" si="298"/>
        <v>42068</v>
      </c>
      <c r="T1577" s="558">
        <f t="shared" si="298"/>
        <v>42078</v>
      </c>
      <c r="U1577" s="557">
        <f t="shared" si="298"/>
        <v>42088</v>
      </c>
      <c r="V1577" s="557">
        <f t="shared" si="298"/>
        <v>42098</v>
      </c>
      <c r="W1577" s="557">
        <f>SUM(X1577-10)</f>
        <v>42108</v>
      </c>
      <c r="X1577" s="557">
        <v>42118</v>
      </c>
      <c r="Y1577" s="568"/>
      <c r="Z1577" s="527"/>
      <c r="AA1577" s="572">
        <v>1000</v>
      </c>
      <c r="AB1577" s="915"/>
    </row>
    <row r="1578" spans="1:28" ht="25.5" x14ac:dyDescent="0.25">
      <c r="A1578" s="549">
        <v>14.3</v>
      </c>
      <c r="B1578" s="206" t="s">
        <v>1311</v>
      </c>
      <c r="C1578" s="527" t="str">
        <f>IF(AA1578&gt;=450000,"LPN",IF(AND(AA1578&gt;180000,AA1578&lt;450000),"LP",IF(AND(AA1578&gt;=53000,AA1578&lt;=180000),"3C","2C ")))</f>
        <v xml:space="preserve">2C </v>
      </c>
      <c r="D1578" s="578" t="s">
        <v>1244</v>
      </c>
      <c r="E1578" s="205" t="s">
        <v>1309</v>
      </c>
      <c r="F1578" s="526" t="s">
        <v>1250</v>
      </c>
      <c r="G1578" s="557" t="s">
        <v>44</v>
      </c>
      <c r="H1578" s="557" t="s">
        <v>44</v>
      </c>
      <c r="I1578" s="557" t="s">
        <v>44</v>
      </c>
      <c r="J1578" s="557" t="s">
        <v>44</v>
      </c>
      <c r="K1578" s="558">
        <f>SUM(L1578*1)</f>
        <v>42048</v>
      </c>
      <c r="L1578" s="558">
        <f t="shared" si="297"/>
        <v>42048</v>
      </c>
      <c r="M1578" s="558">
        <f t="shared" si="297"/>
        <v>42048</v>
      </c>
      <c r="N1578" s="558">
        <f t="shared" si="297"/>
        <v>42048</v>
      </c>
      <c r="O1578" s="558">
        <f t="shared" si="297"/>
        <v>42048</v>
      </c>
      <c r="P1578" s="558">
        <f t="shared" si="297"/>
        <v>42048</v>
      </c>
      <c r="Q1578" s="558">
        <f t="shared" si="298"/>
        <v>42048</v>
      </c>
      <c r="R1578" s="558">
        <f t="shared" si="298"/>
        <v>42058</v>
      </c>
      <c r="S1578" s="558">
        <f t="shared" si="298"/>
        <v>42068</v>
      </c>
      <c r="T1578" s="558">
        <f t="shared" si="298"/>
        <v>42078</v>
      </c>
      <c r="U1578" s="557">
        <f t="shared" si="298"/>
        <v>42088</v>
      </c>
      <c r="V1578" s="557">
        <f t="shared" si="298"/>
        <v>42098</v>
      </c>
      <c r="W1578" s="557">
        <f>SUM(X1578-10)</f>
        <v>42108</v>
      </c>
      <c r="X1578" s="557">
        <v>42118</v>
      </c>
      <c r="Y1578" s="568"/>
      <c r="Z1578" s="527"/>
      <c r="AA1578" s="572">
        <v>1000</v>
      </c>
      <c r="AB1578" s="915"/>
    </row>
    <row r="1579" spans="1:28" ht="25.5" x14ac:dyDescent="0.25">
      <c r="A1579" s="549"/>
      <c r="B1579" s="206" t="s">
        <v>1312</v>
      </c>
      <c r="C1579" s="527" t="str">
        <f>IF(AA1579&gt;=450000,"LPN",IF(AND(AA1579&gt;180000,AA1579&lt;450000),"LP",IF(AND(AA1579&gt;=53000,AA1579&lt;=180000),"3C","2C ")))</f>
        <v xml:space="preserve">2C </v>
      </c>
      <c r="D1579" s="578" t="s">
        <v>1313</v>
      </c>
      <c r="E1579" s="205" t="s">
        <v>1309</v>
      </c>
      <c r="F1579" s="526" t="s">
        <v>1250</v>
      </c>
      <c r="G1579" s="557" t="s">
        <v>44</v>
      </c>
      <c r="H1579" s="557" t="s">
        <v>44</v>
      </c>
      <c r="I1579" s="557" t="s">
        <v>44</v>
      </c>
      <c r="J1579" s="557" t="s">
        <v>44</v>
      </c>
      <c r="K1579" s="558">
        <f>SUM(L1579*1)</f>
        <v>42048</v>
      </c>
      <c r="L1579" s="558">
        <f t="shared" si="297"/>
        <v>42048</v>
      </c>
      <c r="M1579" s="558">
        <f t="shared" si="297"/>
        <v>42048</v>
      </c>
      <c r="N1579" s="558">
        <f>SUM(O1579*1)</f>
        <v>42048</v>
      </c>
      <c r="O1579" s="558">
        <f t="shared" si="297"/>
        <v>42048</v>
      </c>
      <c r="P1579" s="558">
        <f t="shared" si="297"/>
        <v>42048</v>
      </c>
      <c r="Q1579" s="558">
        <f>SUM(R1579-10)</f>
        <v>42048</v>
      </c>
      <c r="R1579" s="558">
        <f t="shared" si="298"/>
        <v>42058</v>
      </c>
      <c r="S1579" s="558">
        <f t="shared" si="298"/>
        <v>42068</v>
      </c>
      <c r="T1579" s="558">
        <f t="shared" si="298"/>
        <v>42078</v>
      </c>
      <c r="U1579" s="557">
        <f t="shared" si="298"/>
        <v>42088</v>
      </c>
      <c r="V1579" s="557">
        <f t="shared" si="298"/>
        <v>42098</v>
      </c>
      <c r="W1579" s="557">
        <f>SUM(X1579-10)</f>
        <v>42108</v>
      </c>
      <c r="X1579" s="557">
        <v>42118</v>
      </c>
      <c r="Y1579" s="568"/>
      <c r="Z1579" s="527"/>
      <c r="AA1579" s="572">
        <v>2500</v>
      </c>
      <c r="AB1579" s="915"/>
    </row>
    <row r="1580" spans="1:28" ht="15.75" x14ac:dyDescent="0.25">
      <c r="A1580" s="562">
        <v>16</v>
      </c>
      <c r="B1580" s="599">
        <v>39100</v>
      </c>
      <c r="C1580" s="1007" t="s">
        <v>1314</v>
      </c>
      <c r="D1580" s="1008"/>
      <c r="E1580" s="1008"/>
      <c r="F1580" s="1008"/>
      <c r="G1580" s="1008"/>
      <c r="H1580" s="1008"/>
      <c r="I1580" s="1008"/>
      <c r="J1580" s="1008"/>
      <c r="K1580" s="1008"/>
      <c r="L1580" s="1008"/>
      <c r="M1580" s="1008"/>
      <c r="N1580" s="1008"/>
      <c r="O1580" s="1008"/>
      <c r="P1580" s="1008"/>
      <c r="Q1580" s="1008"/>
      <c r="R1580" s="1008"/>
      <c r="S1580" s="1008"/>
      <c r="T1580" s="1008"/>
      <c r="U1580" s="1008"/>
      <c r="V1580" s="1008"/>
      <c r="W1580" s="1008"/>
      <c r="X1580" s="1009"/>
      <c r="Y1580" s="574"/>
      <c r="Z1580" s="601"/>
      <c r="AA1580" s="575">
        <f>SUM(AA1581)</f>
        <v>3594</v>
      </c>
      <c r="AB1580" s="907">
        <f>SUM(AA1580)</f>
        <v>3594</v>
      </c>
    </row>
    <row r="1581" spans="1:28" ht="25.5" x14ac:dyDescent="0.25">
      <c r="A1581" s="549">
        <v>16.100000000000001</v>
      </c>
      <c r="B1581" s="527" t="s">
        <v>1315</v>
      </c>
      <c r="C1581" s="527" t="str">
        <f>IF(AA1581&gt;=450000,"LPN",IF(AND(AA1581&gt;180000,AA1581&lt;450000),"LP",IF(AND(AA1581&gt;=53000,AA1581&lt;=180000),"3C","2C ")))</f>
        <v xml:space="preserve">2C </v>
      </c>
      <c r="D1581" s="578" t="s">
        <v>1244</v>
      </c>
      <c r="E1581" s="527" t="s">
        <v>1316</v>
      </c>
      <c r="F1581" s="205" t="s">
        <v>1295</v>
      </c>
      <c r="G1581" s="557" t="s">
        <v>44</v>
      </c>
      <c r="H1581" s="557" t="s">
        <v>44</v>
      </c>
      <c r="I1581" s="557" t="s">
        <v>44</v>
      </c>
      <c r="J1581" s="557" t="s">
        <v>44</v>
      </c>
      <c r="K1581" s="558">
        <f>SUM(L1581*1)</f>
        <v>42237</v>
      </c>
      <c r="L1581" s="558">
        <f>SUM(M1581*1)</f>
        <v>42237</v>
      </c>
      <c r="M1581" s="558">
        <f>SUM(N1581*1)</f>
        <v>42237</v>
      </c>
      <c r="N1581" s="558">
        <f t="shared" si="297"/>
        <v>42237</v>
      </c>
      <c r="O1581" s="558">
        <f>SUM(P1581*1)</f>
        <v>42237</v>
      </c>
      <c r="P1581" s="558">
        <f>SUM(Q1581*1)</f>
        <v>42237</v>
      </c>
      <c r="Q1581" s="558">
        <f t="shared" ref="Q1581:W1581" si="299">SUM(R1581-10)</f>
        <v>42237</v>
      </c>
      <c r="R1581" s="558">
        <f t="shared" si="299"/>
        <v>42247</v>
      </c>
      <c r="S1581" s="558">
        <f t="shared" si="299"/>
        <v>42257</v>
      </c>
      <c r="T1581" s="558">
        <f t="shared" si="299"/>
        <v>42267</v>
      </c>
      <c r="U1581" s="557">
        <f t="shared" si="299"/>
        <v>42277</v>
      </c>
      <c r="V1581" s="557">
        <f t="shared" si="299"/>
        <v>42287</v>
      </c>
      <c r="W1581" s="557">
        <f t="shared" si="299"/>
        <v>42297</v>
      </c>
      <c r="X1581" s="598">
        <v>42307</v>
      </c>
      <c r="Y1581" s="568"/>
      <c r="Z1581" s="527"/>
      <c r="AA1581" s="572">
        <v>3594</v>
      </c>
      <c r="AB1581" s="915"/>
    </row>
    <row r="1582" spans="1:28" ht="15.75" x14ac:dyDescent="0.25">
      <c r="A1582" s="602">
        <v>17</v>
      </c>
      <c r="B1582" s="594">
        <v>39200</v>
      </c>
      <c r="C1582" s="1007" t="s">
        <v>1317</v>
      </c>
      <c r="D1582" s="1008"/>
      <c r="E1582" s="1008"/>
      <c r="F1582" s="1008"/>
      <c r="G1582" s="1008"/>
      <c r="H1582" s="1008"/>
      <c r="I1582" s="1008"/>
      <c r="J1582" s="1008"/>
      <c r="K1582" s="1008"/>
      <c r="L1582" s="1008"/>
      <c r="M1582" s="1008"/>
      <c r="N1582" s="1008"/>
      <c r="O1582" s="1008"/>
      <c r="P1582" s="1008"/>
      <c r="Q1582" s="1008"/>
      <c r="R1582" s="1008"/>
      <c r="S1582" s="1008"/>
      <c r="T1582" s="1008"/>
      <c r="U1582" s="1008"/>
      <c r="V1582" s="1008"/>
      <c r="W1582" s="1008"/>
      <c r="X1582" s="1009"/>
      <c r="Y1582" s="574"/>
      <c r="Z1582" s="601"/>
      <c r="AA1582" s="575">
        <f>SUM(AA1583:AA1612)</f>
        <v>25000</v>
      </c>
      <c r="AB1582" s="907">
        <f>SUM(AA1582)</f>
        <v>25000</v>
      </c>
    </row>
    <row r="1583" spans="1:28" ht="25.5" x14ac:dyDescent="0.25">
      <c r="A1583" s="549">
        <v>17.010000000000002</v>
      </c>
      <c r="B1583" s="206" t="s">
        <v>1318</v>
      </c>
      <c r="C1583" s="527" t="s">
        <v>789</v>
      </c>
      <c r="D1583" s="577" t="s">
        <v>1244</v>
      </c>
      <c r="E1583" s="206" t="s">
        <v>1319</v>
      </c>
      <c r="F1583" s="526" t="s">
        <v>1320</v>
      </c>
      <c r="G1583" s="603" t="str">
        <f t="shared" ref="G1583:J1591" si="300">G1549</f>
        <v>N/A</v>
      </c>
      <c r="H1583" s="603" t="str">
        <f t="shared" si="300"/>
        <v>N/A</v>
      </c>
      <c r="I1583" s="603" t="str">
        <f t="shared" si="300"/>
        <v>N/A</v>
      </c>
      <c r="J1583" s="603" t="str">
        <f t="shared" si="300"/>
        <v>N/A</v>
      </c>
      <c r="K1583" s="560" t="s">
        <v>44</v>
      </c>
      <c r="L1583" s="560" t="s">
        <v>44</v>
      </c>
      <c r="M1583" s="560" t="s">
        <v>44</v>
      </c>
      <c r="N1583" s="560" t="s">
        <v>44</v>
      </c>
      <c r="O1583" s="560" t="s">
        <v>44</v>
      </c>
      <c r="P1583" s="560" t="s">
        <v>44</v>
      </c>
      <c r="Q1583" s="560" t="s">
        <v>44</v>
      </c>
      <c r="R1583" s="560" t="s">
        <v>44</v>
      </c>
      <c r="S1583" s="560" t="s">
        <v>44</v>
      </c>
      <c r="T1583" s="560" t="s">
        <v>44</v>
      </c>
      <c r="U1583" s="560">
        <f t="shared" ref="U1583:V1609" si="301">SUM(V1583-4)</f>
        <v>42170</v>
      </c>
      <c r="V1583" s="560">
        <f t="shared" si="301"/>
        <v>42174</v>
      </c>
      <c r="W1583" s="560">
        <f t="shared" ref="W1583:W1609" si="302">SUM(X1583-3)</f>
        <v>42178</v>
      </c>
      <c r="X1583" s="567">
        <v>42181</v>
      </c>
      <c r="Y1583" s="568"/>
      <c r="Z1583" s="527"/>
      <c r="AA1583" s="572">
        <v>300</v>
      </c>
      <c r="AB1583" s="915"/>
    </row>
    <row r="1584" spans="1:28" ht="25.5" x14ac:dyDescent="0.25">
      <c r="A1584" s="549">
        <v>17.02</v>
      </c>
      <c r="B1584" s="206" t="s">
        <v>1321</v>
      </c>
      <c r="C1584" s="527" t="s">
        <v>789</v>
      </c>
      <c r="D1584" s="577" t="s">
        <v>1244</v>
      </c>
      <c r="E1584" s="206" t="s">
        <v>1319</v>
      </c>
      <c r="F1584" s="526" t="s">
        <v>1320</v>
      </c>
      <c r="G1584" s="603" t="str">
        <f t="shared" si="300"/>
        <v>N/A</v>
      </c>
      <c r="H1584" s="603" t="str">
        <f t="shared" si="300"/>
        <v>N/A</v>
      </c>
      <c r="I1584" s="603" t="str">
        <f t="shared" si="300"/>
        <v>N/A</v>
      </c>
      <c r="J1584" s="603" t="str">
        <f t="shared" si="300"/>
        <v>N/A</v>
      </c>
      <c r="K1584" s="560" t="s">
        <v>44</v>
      </c>
      <c r="L1584" s="560" t="s">
        <v>44</v>
      </c>
      <c r="M1584" s="560" t="s">
        <v>44</v>
      </c>
      <c r="N1584" s="560" t="s">
        <v>44</v>
      </c>
      <c r="O1584" s="560" t="s">
        <v>44</v>
      </c>
      <c r="P1584" s="560" t="s">
        <v>44</v>
      </c>
      <c r="Q1584" s="560" t="s">
        <v>44</v>
      </c>
      <c r="R1584" s="560" t="s">
        <v>44</v>
      </c>
      <c r="S1584" s="560" t="s">
        <v>44</v>
      </c>
      <c r="T1584" s="560" t="s">
        <v>44</v>
      </c>
      <c r="U1584" s="560">
        <f t="shared" si="301"/>
        <v>42170</v>
      </c>
      <c r="V1584" s="560">
        <f t="shared" si="301"/>
        <v>42174</v>
      </c>
      <c r="W1584" s="560">
        <f t="shared" si="302"/>
        <v>42178</v>
      </c>
      <c r="X1584" s="567">
        <v>42181</v>
      </c>
      <c r="Y1584" s="527"/>
      <c r="Z1584" s="527"/>
      <c r="AA1584" s="572">
        <v>200</v>
      </c>
      <c r="AB1584" s="915"/>
    </row>
    <row r="1585" spans="1:28" ht="25.5" x14ac:dyDescent="0.25">
      <c r="A1585" s="549">
        <v>17.029999999999998</v>
      </c>
      <c r="B1585" s="206" t="s">
        <v>1322</v>
      </c>
      <c r="C1585" s="527" t="s">
        <v>789</v>
      </c>
      <c r="D1585" s="577" t="s">
        <v>1244</v>
      </c>
      <c r="E1585" s="206" t="s">
        <v>1319</v>
      </c>
      <c r="F1585" s="526" t="s">
        <v>1320</v>
      </c>
      <c r="G1585" s="603" t="str">
        <f t="shared" si="300"/>
        <v>N/A</v>
      </c>
      <c r="H1585" s="603" t="str">
        <f t="shared" si="300"/>
        <v>N/A</v>
      </c>
      <c r="I1585" s="603" t="str">
        <f t="shared" si="300"/>
        <v>N/A</v>
      </c>
      <c r="J1585" s="603" t="str">
        <f t="shared" si="300"/>
        <v>N/A</v>
      </c>
      <c r="K1585" s="560" t="s">
        <v>44</v>
      </c>
      <c r="L1585" s="560" t="s">
        <v>44</v>
      </c>
      <c r="M1585" s="560" t="s">
        <v>44</v>
      </c>
      <c r="N1585" s="560" t="s">
        <v>44</v>
      </c>
      <c r="O1585" s="560" t="s">
        <v>44</v>
      </c>
      <c r="P1585" s="560" t="s">
        <v>44</v>
      </c>
      <c r="Q1585" s="560" t="s">
        <v>44</v>
      </c>
      <c r="R1585" s="560" t="s">
        <v>44</v>
      </c>
      <c r="S1585" s="560" t="s">
        <v>44</v>
      </c>
      <c r="T1585" s="560" t="s">
        <v>44</v>
      </c>
      <c r="U1585" s="560">
        <f t="shared" si="301"/>
        <v>42170</v>
      </c>
      <c r="V1585" s="560">
        <f t="shared" si="301"/>
        <v>42174</v>
      </c>
      <c r="W1585" s="560">
        <f t="shared" si="302"/>
        <v>42178</v>
      </c>
      <c r="X1585" s="567">
        <v>42181</v>
      </c>
      <c r="Y1585" s="568"/>
      <c r="Z1585" s="527"/>
      <c r="AA1585" s="572">
        <v>800</v>
      </c>
      <c r="AB1585" s="915"/>
    </row>
    <row r="1586" spans="1:28" ht="25.5" x14ac:dyDescent="0.25">
      <c r="A1586" s="549">
        <v>17.039999999999996</v>
      </c>
      <c r="B1586" s="206" t="s">
        <v>1323</v>
      </c>
      <c r="C1586" s="527" t="s">
        <v>789</v>
      </c>
      <c r="D1586" s="577" t="s">
        <v>1244</v>
      </c>
      <c r="E1586" s="604" t="s">
        <v>1319</v>
      </c>
      <c r="F1586" s="526" t="s">
        <v>1320</v>
      </c>
      <c r="G1586" s="603" t="str">
        <f t="shared" si="300"/>
        <v>N/A</v>
      </c>
      <c r="H1586" s="603" t="str">
        <f t="shared" si="300"/>
        <v>N/A</v>
      </c>
      <c r="I1586" s="603" t="str">
        <f t="shared" si="300"/>
        <v>N/A</v>
      </c>
      <c r="J1586" s="603" t="str">
        <f t="shared" si="300"/>
        <v>N/A</v>
      </c>
      <c r="K1586" s="560" t="s">
        <v>44</v>
      </c>
      <c r="L1586" s="560" t="s">
        <v>44</v>
      </c>
      <c r="M1586" s="560" t="s">
        <v>44</v>
      </c>
      <c r="N1586" s="560" t="s">
        <v>44</v>
      </c>
      <c r="O1586" s="560" t="s">
        <v>44</v>
      </c>
      <c r="P1586" s="560" t="s">
        <v>44</v>
      </c>
      <c r="Q1586" s="560" t="s">
        <v>44</v>
      </c>
      <c r="R1586" s="560" t="s">
        <v>44</v>
      </c>
      <c r="S1586" s="560" t="s">
        <v>44</v>
      </c>
      <c r="T1586" s="560" t="s">
        <v>44</v>
      </c>
      <c r="U1586" s="560">
        <f t="shared" si="301"/>
        <v>42170</v>
      </c>
      <c r="V1586" s="560">
        <f t="shared" si="301"/>
        <v>42174</v>
      </c>
      <c r="W1586" s="560">
        <f t="shared" si="302"/>
        <v>42178</v>
      </c>
      <c r="X1586" s="567">
        <v>42181</v>
      </c>
      <c r="Y1586" s="527"/>
      <c r="Z1586" s="527"/>
      <c r="AA1586" s="572">
        <v>750</v>
      </c>
      <c r="AB1586" s="915"/>
    </row>
    <row r="1587" spans="1:28" ht="25.5" x14ac:dyDescent="0.25">
      <c r="A1587" s="549">
        <v>17.049999999999994</v>
      </c>
      <c r="B1587" s="206" t="s">
        <v>1324</v>
      </c>
      <c r="C1587" s="527" t="s">
        <v>789</v>
      </c>
      <c r="D1587" s="577" t="s">
        <v>1244</v>
      </c>
      <c r="E1587" s="604" t="s">
        <v>1319</v>
      </c>
      <c r="F1587" s="525" t="s">
        <v>1320</v>
      </c>
      <c r="G1587" s="605" t="str">
        <f t="shared" si="300"/>
        <v>N/A</v>
      </c>
      <c r="H1587" s="605" t="str">
        <f t="shared" si="300"/>
        <v>N/A</v>
      </c>
      <c r="I1587" s="605" t="str">
        <f t="shared" si="300"/>
        <v>N/A</v>
      </c>
      <c r="J1587" s="605" t="str">
        <f t="shared" si="300"/>
        <v>N/A</v>
      </c>
      <c r="K1587" s="560" t="s">
        <v>44</v>
      </c>
      <c r="L1587" s="560" t="s">
        <v>44</v>
      </c>
      <c r="M1587" s="560" t="s">
        <v>44</v>
      </c>
      <c r="N1587" s="560" t="s">
        <v>44</v>
      </c>
      <c r="O1587" s="560" t="s">
        <v>44</v>
      </c>
      <c r="P1587" s="560" t="s">
        <v>44</v>
      </c>
      <c r="Q1587" s="560" t="s">
        <v>44</v>
      </c>
      <c r="R1587" s="560" t="s">
        <v>44</v>
      </c>
      <c r="S1587" s="560" t="s">
        <v>44</v>
      </c>
      <c r="T1587" s="560" t="s">
        <v>44</v>
      </c>
      <c r="U1587" s="560">
        <f t="shared" si="301"/>
        <v>42170</v>
      </c>
      <c r="V1587" s="560">
        <f t="shared" si="301"/>
        <v>42174</v>
      </c>
      <c r="W1587" s="560">
        <f t="shared" si="302"/>
        <v>42178</v>
      </c>
      <c r="X1587" s="567">
        <v>42181</v>
      </c>
      <c r="Y1587" s="527"/>
      <c r="Z1587" s="527"/>
      <c r="AA1587" s="572">
        <v>1500</v>
      </c>
      <c r="AB1587" s="915"/>
    </row>
    <row r="1588" spans="1:28" ht="25.5" x14ac:dyDescent="0.25">
      <c r="A1588" s="549">
        <v>17.059999999999992</v>
      </c>
      <c r="B1588" s="206" t="s">
        <v>1325</v>
      </c>
      <c r="C1588" s="527" t="s">
        <v>789</v>
      </c>
      <c r="D1588" s="577" t="s">
        <v>1244</v>
      </c>
      <c r="E1588" s="604" t="s">
        <v>1319</v>
      </c>
      <c r="F1588" s="526" t="s">
        <v>1320</v>
      </c>
      <c r="G1588" s="603" t="str">
        <f t="shared" si="300"/>
        <v>N/A</v>
      </c>
      <c r="H1588" s="603" t="str">
        <f t="shared" si="300"/>
        <v>N/A</v>
      </c>
      <c r="I1588" s="603" t="str">
        <f t="shared" si="300"/>
        <v>N/A</v>
      </c>
      <c r="J1588" s="603" t="str">
        <f t="shared" si="300"/>
        <v>N/A</v>
      </c>
      <c r="K1588" s="560" t="s">
        <v>44</v>
      </c>
      <c r="L1588" s="560" t="s">
        <v>44</v>
      </c>
      <c r="M1588" s="560" t="s">
        <v>44</v>
      </c>
      <c r="N1588" s="560" t="s">
        <v>44</v>
      </c>
      <c r="O1588" s="560" t="s">
        <v>44</v>
      </c>
      <c r="P1588" s="560" t="s">
        <v>44</v>
      </c>
      <c r="Q1588" s="560" t="s">
        <v>44</v>
      </c>
      <c r="R1588" s="560" t="s">
        <v>44</v>
      </c>
      <c r="S1588" s="560" t="s">
        <v>44</v>
      </c>
      <c r="T1588" s="560" t="s">
        <v>44</v>
      </c>
      <c r="U1588" s="560">
        <f t="shared" si="301"/>
        <v>42170</v>
      </c>
      <c r="V1588" s="560">
        <f t="shared" si="301"/>
        <v>42174</v>
      </c>
      <c r="W1588" s="560">
        <f t="shared" si="302"/>
        <v>42178</v>
      </c>
      <c r="X1588" s="567">
        <v>42181</v>
      </c>
      <c r="Y1588" s="527"/>
      <c r="Z1588" s="527"/>
      <c r="AA1588" s="572">
        <v>1000</v>
      </c>
      <c r="AB1588" s="915"/>
    </row>
    <row r="1589" spans="1:28" ht="25.5" x14ac:dyDescent="0.25">
      <c r="A1589" s="549">
        <v>17.06999999999999</v>
      </c>
      <c r="B1589" s="206" t="s">
        <v>1326</v>
      </c>
      <c r="C1589" s="527" t="s">
        <v>789</v>
      </c>
      <c r="D1589" s="577" t="s">
        <v>1244</v>
      </c>
      <c r="E1589" s="604" t="s">
        <v>1319</v>
      </c>
      <c r="F1589" s="526" t="s">
        <v>1320</v>
      </c>
      <c r="G1589" s="603" t="str">
        <f t="shared" si="300"/>
        <v>N/A</v>
      </c>
      <c r="H1589" s="603" t="str">
        <f t="shared" si="300"/>
        <v>N/A</v>
      </c>
      <c r="I1589" s="603" t="str">
        <f t="shared" si="300"/>
        <v>N/A</v>
      </c>
      <c r="J1589" s="603" t="str">
        <f t="shared" si="300"/>
        <v>N/A</v>
      </c>
      <c r="K1589" s="560" t="s">
        <v>44</v>
      </c>
      <c r="L1589" s="560" t="s">
        <v>44</v>
      </c>
      <c r="M1589" s="560" t="s">
        <v>44</v>
      </c>
      <c r="N1589" s="560" t="s">
        <v>44</v>
      </c>
      <c r="O1589" s="560" t="s">
        <v>44</v>
      </c>
      <c r="P1589" s="560" t="s">
        <v>44</v>
      </c>
      <c r="Q1589" s="560" t="s">
        <v>44</v>
      </c>
      <c r="R1589" s="560" t="s">
        <v>44</v>
      </c>
      <c r="S1589" s="560" t="s">
        <v>44</v>
      </c>
      <c r="T1589" s="560" t="s">
        <v>44</v>
      </c>
      <c r="U1589" s="560">
        <f t="shared" si="301"/>
        <v>42170</v>
      </c>
      <c r="V1589" s="560">
        <f t="shared" si="301"/>
        <v>42174</v>
      </c>
      <c r="W1589" s="560">
        <f t="shared" si="302"/>
        <v>42178</v>
      </c>
      <c r="X1589" s="567">
        <v>42181</v>
      </c>
      <c r="Y1589" s="568"/>
      <c r="Z1589" s="527"/>
      <c r="AA1589" s="572">
        <v>1200</v>
      </c>
      <c r="AB1589" s="915"/>
    </row>
    <row r="1590" spans="1:28" ht="25.5" x14ac:dyDescent="0.25">
      <c r="A1590" s="549">
        <v>17.079999999999988</v>
      </c>
      <c r="B1590" s="206" t="s">
        <v>1327</v>
      </c>
      <c r="C1590" s="527" t="s">
        <v>789</v>
      </c>
      <c r="D1590" s="577" t="s">
        <v>1244</v>
      </c>
      <c r="E1590" s="604" t="s">
        <v>1319</v>
      </c>
      <c r="F1590" s="525" t="s">
        <v>1320</v>
      </c>
      <c r="G1590" s="605" t="str">
        <f t="shared" si="300"/>
        <v>N/A</v>
      </c>
      <c r="H1590" s="605" t="str">
        <f t="shared" si="300"/>
        <v>N/A</v>
      </c>
      <c r="I1590" s="605" t="str">
        <f t="shared" si="300"/>
        <v>N/A</v>
      </c>
      <c r="J1590" s="605" t="str">
        <f t="shared" si="300"/>
        <v>N/A</v>
      </c>
      <c r="K1590" s="560" t="s">
        <v>44</v>
      </c>
      <c r="L1590" s="560" t="s">
        <v>44</v>
      </c>
      <c r="M1590" s="560" t="s">
        <v>44</v>
      </c>
      <c r="N1590" s="560" t="s">
        <v>44</v>
      </c>
      <c r="O1590" s="560" t="s">
        <v>44</v>
      </c>
      <c r="P1590" s="560" t="s">
        <v>44</v>
      </c>
      <c r="Q1590" s="560" t="s">
        <v>44</v>
      </c>
      <c r="R1590" s="560" t="s">
        <v>44</v>
      </c>
      <c r="S1590" s="560" t="s">
        <v>44</v>
      </c>
      <c r="T1590" s="560" t="s">
        <v>44</v>
      </c>
      <c r="U1590" s="560">
        <f t="shared" si="301"/>
        <v>42170</v>
      </c>
      <c r="V1590" s="560">
        <f t="shared" si="301"/>
        <v>42174</v>
      </c>
      <c r="W1590" s="560">
        <f t="shared" si="302"/>
        <v>42178</v>
      </c>
      <c r="X1590" s="567">
        <v>42181</v>
      </c>
      <c r="Y1590" s="527"/>
      <c r="Z1590" s="527"/>
      <c r="AA1590" s="572">
        <v>1500</v>
      </c>
      <c r="AB1590" s="915"/>
    </row>
    <row r="1591" spans="1:28" ht="25.5" x14ac:dyDescent="0.25">
      <c r="A1591" s="549">
        <v>17.089999999999986</v>
      </c>
      <c r="B1591" s="206" t="s">
        <v>1328</v>
      </c>
      <c r="C1591" s="527" t="s">
        <v>789</v>
      </c>
      <c r="D1591" s="577" t="s">
        <v>1244</v>
      </c>
      <c r="E1591" s="604" t="s">
        <v>1319</v>
      </c>
      <c r="F1591" s="526" t="s">
        <v>1320</v>
      </c>
      <c r="G1591" s="603" t="str">
        <f t="shared" si="300"/>
        <v>N/A</v>
      </c>
      <c r="H1591" s="603" t="str">
        <f t="shared" si="300"/>
        <v>N/A</v>
      </c>
      <c r="I1591" s="603" t="str">
        <f t="shared" si="300"/>
        <v>N/A</v>
      </c>
      <c r="J1591" s="603" t="str">
        <f t="shared" si="300"/>
        <v>N/A</v>
      </c>
      <c r="K1591" s="560" t="s">
        <v>44</v>
      </c>
      <c r="L1591" s="560" t="s">
        <v>44</v>
      </c>
      <c r="M1591" s="560" t="s">
        <v>44</v>
      </c>
      <c r="N1591" s="560" t="s">
        <v>44</v>
      </c>
      <c r="O1591" s="560" t="s">
        <v>44</v>
      </c>
      <c r="P1591" s="560" t="s">
        <v>44</v>
      </c>
      <c r="Q1591" s="560" t="s">
        <v>44</v>
      </c>
      <c r="R1591" s="560" t="s">
        <v>44</v>
      </c>
      <c r="S1591" s="560" t="s">
        <v>44</v>
      </c>
      <c r="T1591" s="560" t="s">
        <v>44</v>
      </c>
      <c r="U1591" s="560">
        <f t="shared" si="301"/>
        <v>42170</v>
      </c>
      <c r="V1591" s="560">
        <f t="shared" si="301"/>
        <v>42174</v>
      </c>
      <c r="W1591" s="560">
        <f t="shared" si="302"/>
        <v>42178</v>
      </c>
      <c r="X1591" s="567">
        <v>42181</v>
      </c>
      <c r="Y1591" s="527"/>
      <c r="Z1591" s="527"/>
      <c r="AA1591" s="572">
        <v>100</v>
      </c>
      <c r="AB1591" s="915"/>
    </row>
    <row r="1592" spans="1:28" ht="25.5" x14ac:dyDescent="0.25">
      <c r="A1592" s="549">
        <v>17.099999999999984</v>
      </c>
      <c r="B1592" s="206" t="s">
        <v>1329</v>
      </c>
      <c r="C1592" s="527" t="s">
        <v>789</v>
      </c>
      <c r="D1592" s="577" t="s">
        <v>1244</v>
      </c>
      <c r="E1592" s="604" t="s">
        <v>1319</v>
      </c>
      <c r="F1592" s="526" t="s">
        <v>1320</v>
      </c>
      <c r="G1592" s="557" t="s">
        <v>44</v>
      </c>
      <c r="H1592" s="557" t="s">
        <v>44</v>
      </c>
      <c r="I1592" s="557" t="s">
        <v>44</v>
      </c>
      <c r="J1592" s="557" t="s">
        <v>44</v>
      </c>
      <c r="K1592" s="560" t="s">
        <v>44</v>
      </c>
      <c r="L1592" s="560" t="s">
        <v>44</v>
      </c>
      <c r="M1592" s="560" t="s">
        <v>44</v>
      </c>
      <c r="N1592" s="560" t="s">
        <v>44</v>
      </c>
      <c r="O1592" s="560" t="s">
        <v>44</v>
      </c>
      <c r="P1592" s="560" t="s">
        <v>44</v>
      </c>
      <c r="Q1592" s="560" t="s">
        <v>44</v>
      </c>
      <c r="R1592" s="560" t="s">
        <v>44</v>
      </c>
      <c r="S1592" s="560" t="s">
        <v>44</v>
      </c>
      <c r="T1592" s="560" t="s">
        <v>44</v>
      </c>
      <c r="U1592" s="560">
        <f t="shared" si="301"/>
        <v>42170</v>
      </c>
      <c r="V1592" s="560">
        <f t="shared" si="301"/>
        <v>42174</v>
      </c>
      <c r="W1592" s="560">
        <f t="shared" si="302"/>
        <v>42178</v>
      </c>
      <c r="X1592" s="567">
        <v>42181</v>
      </c>
      <c r="Y1592" s="527"/>
      <c r="Z1592" s="527"/>
      <c r="AA1592" s="572">
        <v>200</v>
      </c>
      <c r="AB1592" s="915"/>
    </row>
    <row r="1593" spans="1:28" ht="25.5" x14ac:dyDescent="0.25">
      <c r="A1593" s="549">
        <v>17.109999999999982</v>
      </c>
      <c r="B1593" s="206" t="s">
        <v>1330</v>
      </c>
      <c r="C1593" s="527" t="s">
        <v>789</v>
      </c>
      <c r="D1593" s="577" t="s">
        <v>1244</v>
      </c>
      <c r="E1593" s="604" t="s">
        <v>1319</v>
      </c>
      <c r="F1593" s="525" t="s">
        <v>1320</v>
      </c>
      <c r="G1593" s="603" t="str">
        <f>G1559</f>
        <v>N/A</v>
      </c>
      <c r="H1593" s="603" t="str">
        <f>H1559</f>
        <v>N/A</v>
      </c>
      <c r="I1593" s="603" t="str">
        <f>I1559</f>
        <v>N/A</v>
      </c>
      <c r="J1593" s="603" t="str">
        <f>J1559</f>
        <v>N/A</v>
      </c>
      <c r="K1593" s="560" t="s">
        <v>44</v>
      </c>
      <c r="L1593" s="560" t="s">
        <v>44</v>
      </c>
      <c r="M1593" s="560" t="s">
        <v>44</v>
      </c>
      <c r="N1593" s="560" t="s">
        <v>44</v>
      </c>
      <c r="O1593" s="560" t="s">
        <v>44</v>
      </c>
      <c r="P1593" s="560" t="s">
        <v>44</v>
      </c>
      <c r="Q1593" s="560" t="s">
        <v>44</v>
      </c>
      <c r="R1593" s="560" t="s">
        <v>44</v>
      </c>
      <c r="S1593" s="560" t="s">
        <v>44</v>
      </c>
      <c r="T1593" s="560" t="s">
        <v>44</v>
      </c>
      <c r="U1593" s="560">
        <f t="shared" si="301"/>
        <v>42170</v>
      </c>
      <c r="V1593" s="560">
        <f t="shared" si="301"/>
        <v>42174</v>
      </c>
      <c r="W1593" s="560">
        <f t="shared" si="302"/>
        <v>42178</v>
      </c>
      <c r="X1593" s="567">
        <v>42181</v>
      </c>
      <c r="Y1593" s="568"/>
      <c r="Z1593" s="527"/>
      <c r="AA1593" s="572">
        <v>800</v>
      </c>
      <c r="AB1593" s="915"/>
    </row>
    <row r="1594" spans="1:28" ht="25.5" x14ac:dyDescent="0.25">
      <c r="A1594" s="549">
        <v>17.11999999999998</v>
      </c>
      <c r="B1594" s="206" t="s">
        <v>1331</v>
      </c>
      <c r="C1594" s="527" t="s">
        <v>789</v>
      </c>
      <c r="D1594" s="577" t="s">
        <v>1244</v>
      </c>
      <c r="E1594" s="604" t="s">
        <v>1319</v>
      </c>
      <c r="F1594" s="526" t="s">
        <v>1320</v>
      </c>
      <c r="G1594" s="557" t="s">
        <v>44</v>
      </c>
      <c r="H1594" s="557" t="s">
        <v>44</v>
      </c>
      <c r="I1594" s="557" t="s">
        <v>44</v>
      </c>
      <c r="J1594" s="557" t="s">
        <v>44</v>
      </c>
      <c r="K1594" s="560" t="s">
        <v>44</v>
      </c>
      <c r="L1594" s="560" t="s">
        <v>44</v>
      </c>
      <c r="M1594" s="560" t="s">
        <v>44</v>
      </c>
      <c r="N1594" s="560" t="s">
        <v>44</v>
      </c>
      <c r="O1594" s="560" t="s">
        <v>44</v>
      </c>
      <c r="P1594" s="560" t="s">
        <v>44</v>
      </c>
      <c r="Q1594" s="560" t="s">
        <v>44</v>
      </c>
      <c r="R1594" s="560" t="s">
        <v>44</v>
      </c>
      <c r="S1594" s="560" t="s">
        <v>44</v>
      </c>
      <c r="T1594" s="560" t="s">
        <v>44</v>
      </c>
      <c r="U1594" s="560">
        <f t="shared" si="301"/>
        <v>42170</v>
      </c>
      <c r="V1594" s="560">
        <f t="shared" si="301"/>
        <v>42174</v>
      </c>
      <c r="W1594" s="560">
        <f t="shared" si="302"/>
        <v>42178</v>
      </c>
      <c r="X1594" s="567">
        <v>42181</v>
      </c>
      <c r="Y1594" s="568"/>
      <c r="Z1594" s="527"/>
      <c r="AA1594" s="572">
        <v>500</v>
      </c>
      <c r="AB1594" s="915"/>
    </row>
    <row r="1595" spans="1:28" ht="25.5" x14ac:dyDescent="0.25">
      <c r="A1595" s="549">
        <v>17.129999999999978</v>
      </c>
      <c r="B1595" s="206" t="s">
        <v>1332</v>
      </c>
      <c r="C1595" s="527" t="s">
        <v>789</v>
      </c>
      <c r="D1595" s="577" t="s">
        <v>1244</v>
      </c>
      <c r="E1595" s="604" t="s">
        <v>1319</v>
      </c>
      <c r="F1595" s="526" t="s">
        <v>1320</v>
      </c>
      <c r="G1595" s="605" t="str">
        <f>G1561</f>
        <v>N/A</v>
      </c>
      <c r="H1595" s="605" t="str">
        <f>H1561</f>
        <v>N/A</v>
      </c>
      <c r="I1595" s="605" t="str">
        <f>I1561</f>
        <v>N/A</v>
      </c>
      <c r="J1595" s="605" t="str">
        <f>J1561</f>
        <v>N/A</v>
      </c>
      <c r="K1595" s="560" t="s">
        <v>44</v>
      </c>
      <c r="L1595" s="560" t="s">
        <v>44</v>
      </c>
      <c r="M1595" s="560" t="s">
        <v>44</v>
      </c>
      <c r="N1595" s="560" t="s">
        <v>44</v>
      </c>
      <c r="O1595" s="560" t="s">
        <v>44</v>
      </c>
      <c r="P1595" s="560" t="s">
        <v>44</v>
      </c>
      <c r="Q1595" s="560" t="s">
        <v>44</v>
      </c>
      <c r="R1595" s="560" t="s">
        <v>44</v>
      </c>
      <c r="S1595" s="560" t="s">
        <v>44</v>
      </c>
      <c r="T1595" s="560" t="s">
        <v>44</v>
      </c>
      <c r="U1595" s="560">
        <f t="shared" si="301"/>
        <v>42170</v>
      </c>
      <c r="V1595" s="560">
        <f t="shared" si="301"/>
        <v>42174</v>
      </c>
      <c r="W1595" s="560">
        <f t="shared" si="302"/>
        <v>42178</v>
      </c>
      <c r="X1595" s="567">
        <v>42181</v>
      </c>
      <c r="Y1595" s="527"/>
      <c r="Z1595" s="527"/>
      <c r="AA1595" s="572">
        <v>1500</v>
      </c>
      <c r="AB1595" s="915"/>
    </row>
    <row r="1596" spans="1:28" ht="25.5" x14ac:dyDescent="0.25">
      <c r="A1596" s="549">
        <v>17.139999999999976</v>
      </c>
      <c r="B1596" s="206" t="s">
        <v>1333</v>
      </c>
      <c r="C1596" s="527" t="s">
        <v>789</v>
      </c>
      <c r="D1596" s="577" t="s">
        <v>1244</v>
      </c>
      <c r="E1596" s="604" t="s">
        <v>1319</v>
      </c>
      <c r="F1596" s="525" t="s">
        <v>1320</v>
      </c>
      <c r="G1596" s="557" t="s">
        <v>44</v>
      </c>
      <c r="H1596" s="557" t="s">
        <v>44</v>
      </c>
      <c r="I1596" s="557" t="s">
        <v>44</v>
      </c>
      <c r="J1596" s="557" t="s">
        <v>44</v>
      </c>
      <c r="K1596" s="560" t="s">
        <v>44</v>
      </c>
      <c r="L1596" s="560" t="s">
        <v>44</v>
      </c>
      <c r="M1596" s="560" t="s">
        <v>44</v>
      </c>
      <c r="N1596" s="560" t="s">
        <v>44</v>
      </c>
      <c r="O1596" s="560" t="s">
        <v>44</v>
      </c>
      <c r="P1596" s="560" t="s">
        <v>44</v>
      </c>
      <c r="Q1596" s="560" t="s">
        <v>44</v>
      </c>
      <c r="R1596" s="560" t="s">
        <v>44</v>
      </c>
      <c r="S1596" s="560" t="s">
        <v>44</v>
      </c>
      <c r="T1596" s="560" t="s">
        <v>44</v>
      </c>
      <c r="U1596" s="560">
        <f t="shared" si="301"/>
        <v>42170</v>
      </c>
      <c r="V1596" s="560">
        <f t="shared" si="301"/>
        <v>42174</v>
      </c>
      <c r="W1596" s="560">
        <f t="shared" si="302"/>
        <v>42178</v>
      </c>
      <c r="X1596" s="567">
        <v>42181</v>
      </c>
      <c r="Y1596" s="527"/>
      <c r="Z1596" s="527"/>
      <c r="AA1596" s="572">
        <v>500</v>
      </c>
      <c r="AB1596" s="915"/>
    </row>
    <row r="1597" spans="1:28" ht="25.5" x14ac:dyDescent="0.25">
      <c r="A1597" s="549">
        <v>17.149999999999974</v>
      </c>
      <c r="B1597" s="206" t="s">
        <v>1334</v>
      </c>
      <c r="C1597" s="527" t="s">
        <v>789</v>
      </c>
      <c r="D1597" s="577" t="s">
        <v>1244</v>
      </c>
      <c r="E1597" s="604" t="s">
        <v>1319</v>
      </c>
      <c r="F1597" s="526" t="s">
        <v>1320</v>
      </c>
      <c r="G1597" s="603" t="str">
        <f t="shared" ref="G1597:J1600" si="303">G1563</f>
        <v>N/A</v>
      </c>
      <c r="H1597" s="603" t="str">
        <f t="shared" si="303"/>
        <v>N/A</v>
      </c>
      <c r="I1597" s="603" t="str">
        <f t="shared" si="303"/>
        <v>N/A</v>
      </c>
      <c r="J1597" s="603" t="str">
        <f t="shared" si="303"/>
        <v>N/A</v>
      </c>
      <c r="K1597" s="560" t="s">
        <v>44</v>
      </c>
      <c r="L1597" s="560" t="s">
        <v>44</v>
      </c>
      <c r="M1597" s="560" t="s">
        <v>44</v>
      </c>
      <c r="N1597" s="560" t="s">
        <v>44</v>
      </c>
      <c r="O1597" s="560" t="s">
        <v>44</v>
      </c>
      <c r="P1597" s="560" t="s">
        <v>44</v>
      </c>
      <c r="Q1597" s="560" t="s">
        <v>44</v>
      </c>
      <c r="R1597" s="560" t="s">
        <v>44</v>
      </c>
      <c r="S1597" s="560" t="s">
        <v>44</v>
      </c>
      <c r="T1597" s="560" t="s">
        <v>44</v>
      </c>
      <c r="U1597" s="560">
        <f t="shared" si="301"/>
        <v>42170</v>
      </c>
      <c r="V1597" s="560">
        <f t="shared" si="301"/>
        <v>42174</v>
      </c>
      <c r="W1597" s="560">
        <f t="shared" si="302"/>
        <v>42178</v>
      </c>
      <c r="X1597" s="567">
        <v>42181</v>
      </c>
      <c r="Y1597" s="527"/>
      <c r="Z1597" s="527"/>
      <c r="AA1597" s="572">
        <v>200</v>
      </c>
      <c r="AB1597" s="915"/>
    </row>
    <row r="1598" spans="1:28" ht="38.25" x14ac:dyDescent="0.25">
      <c r="A1598" s="549">
        <v>17.159999999999972</v>
      </c>
      <c r="B1598" s="206" t="s">
        <v>1335</v>
      </c>
      <c r="C1598" s="527" t="s">
        <v>789</v>
      </c>
      <c r="D1598" s="577" t="s">
        <v>1244</v>
      </c>
      <c r="E1598" s="604" t="s">
        <v>1319</v>
      </c>
      <c r="F1598" s="526" t="s">
        <v>1336</v>
      </c>
      <c r="G1598" s="603" t="str">
        <f t="shared" si="303"/>
        <v>N/A</v>
      </c>
      <c r="H1598" s="603" t="str">
        <f t="shared" si="303"/>
        <v>N/A</v>
      </c>
      <c r="I1598" s="603" t="str">
        <f t="shared" si="303"/>
        <v>N/A</v>
      </c>
      <c r="J1598" s="603" t="str">
        <f t="shared" si="303"/>
        <v>N/A</v>
      </c>
      <c r="K1598" s="560" t="s">
        <v>44</v>
      </c>
      <c r="L1598" s="560" t="s">
        <v>44</v>
      </c>
      <c r="M1598" s="560" t="s">
        <v>44</v>
      </c>
      <c r="N1598" s="560" t="s">
        <v>44</v>
      </c>
      <c r="O1598" s="560" t="s">
        <v>44</v>
      </c>
      <c r="P1598" s="560" t="s">
        <v>44</v>
      </c>
      <c r="Q1598" s="560" t="s">
        <v>44</v>
      </c>
      <c r="R1598" s="560" t="s">
        <v>44</v>
      </c>
      <c r="S1598" s="560" t="s">
        <v>44</v>
      </c>
      <c r="T1598" s="560" t="s">
        <v>44</v>
      </c>
      <c r="U1598" s="560">
        <f t="shared" si="301"/>
        <v>42261</v>
      </c>
      <c r="V1598" s="560">
        <f t="shared" si="301"/>
        <v>42265</v>
      </c>
      <c r="W1598" s="560">
        <f t="shared" si="302"/>
        <v>42269</v>
      </c>
      <c r="X1598" s="567">
        <v>42272</v>
      </c>
      <c r="Y1598" s="568"/>
      <c r="Z1598" s="527"/>
      <c r="AA1598" s="572">
        <v>800</v>
      </c>
      <c r="AB1598" s="915"/>
    </row>
    <row r="1599" spans="1:28" ht="38.25" x14ac:dyDescent="0.25">
      <c r="A1599" s="549">
        <v>17.16999999999997</v>
      </c>
      <c r="B1599" s="206" t="s">
        <v>1337</v>
      </c>
      <c r="C1599" s="527" t="s">
        <v>789</v>
      </c>
      <c r="D1599" s="577" t="s">
        <v>1244</v>
      </c>
      <c r="E1599" s="604" t="s">
        <v>1319</v>
      </c>
      <c r="F1599" s="526" t="s">
        <v>1336</v>
      </c>
      <c r="G1599" s="605" t="str">
        <f t="shared" si="303"/>
        <v>N/A</v>
      </c>
      <c r="H1599" s="605" t="str">
        <f t="shared" si="303"/>
        <v>N/A</v>
      </c>
      <c r="I1599" s="605" t="str">
        <f t="shared" si="303"/>
        <v>N/A</v>
      </c>
      <c r="J1599" s="605" t="str">
        <f t="shared" si="303"/>
        <v>N/A</v>
      </c>
      <c r="K1599" s="560" t="s">
        <v>44</v>
      </c>
      <c r="L1599" s="560" t="s">
        <v>44</v>
      </c>
      <c r="M1599" s="560" t="s">
        <v>44</v>
      </c>
      <c r="N1599" s="560" t="s">
        <v>44</v>
      </c>
      <c r="O1599" s="560" t="s">
        <v>44</v>
      </c>
      <c r="P1599" s="560" t="s">
        <v>44</v>
      </c>
      <c r="Q1599" s="560" t="s">
        <v>44</v>
      </c>
      <c r="R1599" s="560" t="s">
        <v>44</v>
      </c>
      <c r="S1599" s="560" t="s">
        <v>44</v>
      </c>
      <c r="T1599" s="560" t="s">
        <v>44</v>
      </c>
      <c r="U1599" s="560">
        <f t="shared" si="301"/>
        <v>42261</v>
      </c>
      <c r="V1599" s="560">
        <f t="shared" si="301"/>
        <v>42265</v>
      </c>
      <c r="W1599" s="560">
        <f t="shared" si="302"/>
        <v>42269</v>
      </c>
      <c r="X1599" s="567">
        <v>42272</v>
      </c>
      <c r="Y1599" s="568"/>
      <c r="Z1599" s="527"/>
      <c r="AA1599" s="572">
        <v>500</v>
      </c>
      <c r="AB1599" s="915"/>
    </row>
    <row r="1600" spans="1:28" ht="38.25" x14ac:dyDescent="0.25">
      <c r="A1600" s="549">
        <v>17.179999999999968</v>
      </c>
      <c r="B1600" s="206" t="s">
        <v>1338</v>
      </c>
      <c r="C1600" s="527" t="s">
        <v>789</v>
      </c>
      <c r="D1600" s="577" t="s">
        <v>1244</v>
      </c>
      <c r="E1600" s="604" t="s">
        <v>1319</v>
      </c>
      <c r="F1600" s="526" t="s">
        <v>1336</v>
      </c>
      <c r="G1600" s="603" t="str">
        <f t="shared" si="303"/>
        <v>N/A</v>
      </c>
      <c r="H1600" s="603" t="str">
        <f t="shared" si="303"/>
        <v>N/A</v>
      </c>
      <c r="I1600" s="603" t="str">
        <f t="shared" si="303"/>
        <v>N/A</v>
      </c>
      <c r="J1600" s="603" t="str">
        <f t="shared" si="303"/>
        <v>N/A</v>
      </c>
      <c r="K1600" s="560" t="s">
        <v>44</v>
      </c>
      <c r="L1600" s="560" t="s">
        <v>44</v>
      </c>
      <c r="M1600" s="560" t="s">
        <v>44</v>
      </c>
      <c r="N1600" s="560" t="s">
        <v>44</v>
      </c>
      <c r="O1600" s="560" t="s">
        <v>44</v>
      </c>
      <c r="P1600" s="560" t="s">
        <v>44</v>
      </c>
      <c r="Q1600" s="560" t="s">
        <v>44</v>
      </c>
      <c r="R1600" s="560" t="s">
        <v>44</v>
      </c>
      <c r="S1600" s="560" t="s">
        <v>44</v>
      </c>
      <c r="T1600" s="560" t="s">
        <v>44</v>
      </c>
      <c r="U1600" s="560">
        <f t="shared" si="301"/>
        <v>42261</v>
      </c>
      <c r="V1600" s="560">
        <f t="shared" si="301"/>
        <v>42265</v>
      </c>
      <c r="W1600" s="560">
        <f t="shared" si="302"/>
        <v>42269</v>
      </c>
      <c r="X1600" s="567">
        <v>42272</v>
      </c>
      <c r="Y1600" s="568"/>
      <c r="Z1600" s="527"/>
      <c r="AA1600" s="572">
        <v>700</v>
      </c>
      <c r="AB1600" s="915"/>
    </row>
    <row r="1601" spans="1:28" ht="38.25" x14ac:dyDescent="0.25">
      <c r="A1601" s="549">
        <v>17.189999999999966</v>
      </c>
      <c r="B1601" s="206" t="s">
        <v>1339</v>
      </c>
      <c r="C1601" s="527" t="s">
        <v>789</v>
      </c>
      <c r="D1601" s="577" t="s">
        <v>1244</v>
      </c>
      <c r="E1601" s="604" t="s">
        <v>1319</v>
      </c>
      <c r="F1601" s="526" t="s">
        <v>1336</v>
      </c>
      <c r="G1601" s="557" t="s">
        <v>44</v>
      </c>
      <c r="H1601" s="557" t="s">
        <v>44</v>
      </c>
      <c r="I1601" s="557" t="s">
        <v>44</v>
      </c>
      <c r="J1601" s="557" t="s">
        <v>44</v>
      </c>
      <c r="K1601" s="560" t="s">
        <v>44</v>
      </c>
      <c r="L1601" s="560" t="s">
        <v>44</v>
      </c>
      <c r="M1601" s="560" t="s">
        <v>44</v>
      </c>
      <c r="N1601" s="560" t="s">
        <v>44</v>
      </c>
      <c r="O1601" s="560" t="s">
        <v>44</v>
      </c>
      <c r="P1601" s="560" t="s">
        <v>44</v>
      </c>
      <c r="Q1601" s="560" t="s">
        <v>44</v>
      </c>
      <c r="R1601" s="560" t="s">
        <v>44</v>
      </c>
      <c r="S1601" s="560" t="s">
        <v>44</v>
      </c>
      <c r="T1601" s="560" t="s">
        <v>44</v>
      </c>
      <c r="U1601" s="560">
        <f t="shared" si="301"/>
        <v>42261</v>
      </c>
      <c r="V1601" s="560">
        <f t="shared" si="301"/>
        <v>42265</v>
      </c>
      <c r="W1601" s="560">
        <f t="shared" si="302"/>
        <v>42269</v>
      </c>
      <c r="X1601" s="567">
        <v>42272</v>
      </c>
      <c r="Y1601" s="568"/>
      <c r="Z1601" s="527"/>
      <c r="AA1601" s="572">
        <v>700</v>
      </c>
      <c r="AB1601" s="915"/>
    </row>
    <row r="1602" spans="1:28" ht="38.25" x14ac:dyDescent="0.25">
      <c r="A1602" s="549">
        <v>17.199999999999964</v>
      </c>
      <c r="B1602" s="206" t="s">
        <v>1340</v>
      </c>
      <c r="C1602" s="527" t="s">
        <v>789</v>
      </c>
      <c r="D1602" s="577" t="s">
        <v>1244</v>
      </c>
      <c r="E1602" s="604" t="s">
        <v>1319</v>
      </c>
      <c r="F1602" s="526" t="s">
        <v>1336</v>
      </c>
      <c r="G1602" s="603" t="str">
        <f t="shared" ref="G1602:J1612" si="304">G1568</f>
        <v>N/A</v>
      </c>
      <c r="H1602" s="603" t="str">
        <f t="shared" si="304"/>
        <v>N/A</v>
      </c>
      <c r="I1602" s="603" t="str">
        <f t="shared" si="304"/>
        <v>N/A</v>
      </c>
      <c r="J1602" s="603" t="str">
        <f t="shared" si="304"/>
        <v>N/A</v>
      </c>
      <c r="K1602" s="560" t="s">
        <v>44</v>
      </c>
      <c r="L1602" s="560" t="s">
        <v>44</v>
      </c>
      <c r="M1602" s="560" t="s">
        <v>44</v>
      </c>
      <c r="N1602" s="560" t="s">
        <v>44</v>
      </c>
      <c r="O1602" s="560" t="s">
        <v>44</v>
      </c>
      <c r="P1602" s="560" t="s">
        <v>44</v>
      </c>
      <c r="Q1602" s="560" t="s">
        <v>44</v>
      </c>
      <c r="R1602" s="560" t="s">
        <v>44</v>
      </c>
      <c r="S1602" s="560" t="s">
        <v>44</v>
      </c>
      <c r="T1602" s="560" t="s">
        <v>44</v>
      </c>
      <c r="U1602" s="560">
        <f t="shared" si="301"/>
        <v>42261</v>
      </c>
      <c r="V1602" s="560">
        <f t="shared" si="301"/>
        <v>42265</v>
      </c>
      <c r="W1602" s="560">
        <f t="shared" si="302"/>
        <v>42269</v>
      </c>
      <c r="X1602" s="567">
        <v>42272</v>
      </c>
      <c r="Y1602" s="568"/>
      <c r="Z1602" s="527"/>
      <c r="AA1602" s="572">
        <v>300</v>
      </c>
      <c r="AB1602" s="915"/>
    </row>
    <row r="1603" spans="1:28" ht="38.25" x14ac:dyDescent="0.25">
      <c r="A1603" s="549">
        <v>17.209999999999962</v>
      </c>
      <c r="B1603" s="206" t="s">
        <v>1341</v>
      </c>
      <c r="C1603" s="527" t="s">
        <v>789</v>
      </c>
      <c r="D1603" s="577" t="s">
        <v>1244</v>
      </c>
      <c r="E1603" s="604" t="s">
        <v>1319</v>
      </c>
      <c r="F1603" s="526" t="s">
        <v>1336</v>
      </c>
      <c r="G1603" s="603" t="str">
        <f t="shared" si="304"/>
        <v>N/A</v>
      </c>
      <c r="H1603" s="603" t="str">
        <f t="shared" si="304"/>
        <v>N/A</v>
      </c>
      <c r="I1603" s="603" t="str">
        <f t="shared" si="304"/>
        <v>N/A</v>
      </c>
      <c r="J1603" s="603" t="str">
        <f t="shared" si="304"/>
        <v>N/A</v>
      </c>
      <c r="K1603" s="560" t="s">
        <v>44</v>
      </c>
      <c r="L1603" s="560" t="s">
        <v>44</v>
      </c>
      <c r="M1603" s="560" t="s">
        <v>44</v>
      </c>
      <c r="N1603" s="560" t="s">
        <v>44</v>
      </c>
      <c r="O1603" s="560" t="s">
        <v>44</v>
      </c>
      <c r="P1603" s="560" t="s">
        <v>44</v>
      </c>
      <c r="Q1603" s="560" t="s">
        <v>44</v>
      </c>
      <c r="R1603" s="560" t="s">
        <v>44</v>
      </c>
      <c r="S1603" s="560" t="s">
        <v>44</v>
      </c>
      <c r="T1603" s="560" t="s">
        <v>44</v>
      </c>
      <c r="U1603" s="560">
        <f t="shared" si="301"/>
        <v>42261</v>
      </c>
      <c r="V1603" s="560">
        <f t="shared" si="301"/>
        <v>42265</v>
      </c>
      <c r="W1603" s="560">
        <f t="shared" si="302"/>
        <v>42269</v>
      </c>
      <c r="X1603" s="567">
        <v>42272</v>
      </c>
      <c r="Y1603" s="568"/>
      <c r="Z1603" s="527"/>
      <c r="AA1603" s="572">
        <v>500</v>
      </c>
      <c r="AB1603" s="915"/>
    </row>
    <row r="1604" spans="1:28" ht="38.25" x14ac:dyDescent="0.25">
      <c r="A1604" s="549">
        <v>17.21999999999996</v>
      </c>
      <c r="B1604" s="206" t="s">
        <v>1342</v>
      </c>
      <c r="C1604" s="527" t="s">
        <v>789</v>
      </c>
      <c r="D1604" s="577" t="s">
        <v>1244</v>
      </c>
      <c r="E1604" s="604" t="s">
        <v>1319</v>
      </c>
      <c r="F1604" s="526" t="s">
        <v>1336</v>
      </c>
      <c r="G1604" s="557" t="s">
        <v>44</v>
      </c>
      <c r="H1604" s="557" t="s">
        <v>44</v>
      </c>
      <c r="I1604" s="557" t="s">
        <v>44</v>
      </c>
      <c r="J1604" s="557" t="s">
        <v>44</v>
      </c>
      <c r="K1604" s="560" t="s">
        <v>44</v>
      </c>
      <c r="L1604" s="560" t="s">
        <v>44</v>
      </c>
      <c r="M1604" s="560" t="s">
        <v>44</v>
      </c>
      <c r="N1604" s="560" t="s">
        <v>44</v>
      </c>
      <c r="O1604" s="560" t="s">
        <v>44</v>
      </c>
      <c r="P1604" s="560" t="s">
        <v>44</v>
      </c>
      <c r="Q1604" s="560" t="s">
        <v>44</v>
      </c>
      <c r="R1604" s="560" t="s">
        <v>44</v>
      </c>
      <c r="S1604" s="560" t="s">
        <v>44</v>
      </c>
      <c r="T1604" s="560" t="s">
        <v>44</v>
      </c>
      <c r="U1604" s="560">
        <f t="shared" si="301"/>
        <v>42261</v>
      </c>
      <c r="V1604" s="560">
        <f t="shared" si="301"/>
        <v>42265</v>
      </c>
      <c r="W1604" s="560">
        <f t="shared" si="302"/>
        <v>42269</v>
      </c>
      <c r="X1604" s="567">
        <v>42272</v>
      </c>
      <c r="Y1604" s="568"/>
      <c r="Z1604" s="527"/>
      <c r="AA1604" s="572">
        <v>500</v>
      </c>
      <c r="AB1604" s="915"/>
    </row>
    <row r="1605" spans="1:28" ht="38.25" x14ac:dyDescent="0.25">
      <c r="A1605" s="549">
        <v>17.229999999999958</v>
      </c>
      <c r="B1605" s="206" t="s">
        <v>1343</v>
      </c>
      <c r="C1605" s="527" t="s">
        <v>789</v>
      </c>
      <c r="D1605" s="577" t="s">
        <v>1244</v>
      </c>
      <c r="E1605" s="604" t="s">
        <v>1319</v>
      </c>
      <c r="F1605" s="526" t="s">
        <v>1336</v>
      </c>
      <c r="G1605" s="603" t="str">
        <f t="shared" si="304"/>
        <v>N/A</v>
      </c>
      <c r="H1605" s="603" t="str">
        <f t="shared" si="304"/>
        <v>N/A</v>
      </c>
      <c r="I1605" s="603" t="str">
        <f t="shared" si="304"/>
        <v>N/A</v>
      </c>
      <c r="J1605" s="603" t="str">
        <f t="shared" si="304"/>
        <v>N/A</v>
      </c>
      <c r="K1605" s="560" t="s">
        <v>44</v>
      </c>
      <c r="L1605" s="560" t="s">
        <v>44</v>
      </c>
      <c r="M1605" s="560" t="s">
        <v>44</v>
      </c>
      <c r="N1605" s="560" t="s">
        <v>44</v>
      </c>
      <c r="O1605" s="560" t="s">
        <v>44</v>
      </c>
      <c r="P1605" s="560" t="s">
        <v>44</v>
      </c>
      <c r="Q1605" s="560" t="s">
        <v>44</v>
      </c>
      <c r="R1605" s="560" t="s">
        <v>44</v>
      </c>
      <c r="S1605" s="560" t="s">
        <v>44</v>
      </c>
      <c r="T1605" s="560" t="s">
        <v>44</v>
      </c>
      <c r="U1605" s="560">
        <f t="shared" si="301"/>
        <v>42261</v>
      </c>
      <c r="V1605" s="560">
        <f t="shared" si="301"/>
        <v>42265</v>
      </c>
      <c r="W1605" s="560">
        <f t="shared" si="302"/>
        <v>42269</v>
      </c>
      <c r="X1605" s="567">
        <v>42272</v>
      </c>
      <c r="Y1605" s="568"/>
      <c r="Z1605" s="527"/>
      <c r="AA1605" s="572">
        <v>700</v>
      </c>
      <c r="AB1605" s="915"/>
    </row>
    <row r="1606" spans="1:28" ht="38.25" x14ac:dyDescent="0.25">
      <c r="A1606" s="549">
        <v>17.239999999999956</v>
      </c>
      <c r="B1606" s="206" t="s">
        <v>1344</v>
      </c>
      <c r="C1606" s="527" t="s">
        <v>789</v>
      </c>
      <c r="D1606" s="577" t="s">
        <v>1244</v>
      </c>
      <c r="E1606" s="604" t="s">
        <v>1319</v>
      </c>
      <c r="F1606" s="526" t="s">
        <v>1336</v>
      </c>
      <c r="G1606" s="603" t="str">
        <f t="shared" si="304"/>
        <v>N/A</v>
      </c>
      <c r="H1606" s="603" t="str">
        <f t="shared" si="304"/>
        <v>N/A</v>
      </c>
      <c r="I1606" s="603" t="str">
        <f t="shared" si="304"/>
        <v>N/A</v>
      </c>
      <c r="J1606" s="603" t="str">
        <f t="shared" si="304"/>
        <v>N/A</v>
      </c>
      <c r="K1606" s="560" t="s">
        <v>44</v>
      </c>
      <c r="L1606" s="560" t="s">
        <v>44</v>
      </c>
      <c r="M1606" s="560" t="s">
        <v>44</v>
      </c>
      <c r="N1606" s="560" t="s">
        <v>44</v>
      </c>
      <c r="O1606" s="560" t="s">
        <v>44</v>
      </c>
      <c r="P1606" s="560" t="s">
        <v>44</v>
      </c>
      <c r="Q1606" s="560" t="s">
        <v>44</v>
      </c>
      <c r="R1606" s="560" t="s">
        <v>44</v>
      </c>
      <c r="S1606" s="560" t="s">
        <v>44</v>
      </c>
      <c r="T1606" s="560" t="s">
        <v>44</v>
      </c>
      <c r="U1606" s="560">
        <f t="shared" si="301"/>
        <v>42261</v>
      </c>
      <c r="V1606" s="560">
        <f t="shared" si="301"/>
        <v>42265</v>
      </c>
      <c r="W1606" s="560">
        <f t="shared" si="302"/>
        <v>42269</v>
      </c>
      <c r="X1606" s="567">
        <v>42272</v>
      </c>
      <c r="Y1606" s="568"/>
      <c r="Z1606" s="527"/>
      <c r="AA1606" s="572">
        <v>3000</v>
      </c>
      <c r="AB1606" s="915"/>
    </row>
    <row r="1607" spans="1:28" ht="38.25" x14ac:dyDescent="0.25">
      <c r="A1607" s="549">
        <v>17.249999999999954</v>
      </c>
      <c r="B1607" s="206" t="s">
        <v>1345</v>
      </c>
      <c r="C1607" s="527" t="s">
        <v>789</v>
      </c>
      <c r="D1607" s="577" t="s">
        <v>1244</v>
      </c>
      <c r="E1607" s="604" t="s">
        <v>1319</v>
      </c>
      <c r="F1607" s="526" t="s">
        <v>1336</v>
      </c>
      <c r="G1607" s="603" t="str">
        <f t="shared" si="304"/>
        <v>N/A</v>
      </c>
      <c r="H1607" s="603" t="str">
        <f t="shared" si="304"/>
        <v>N/A</v>
      </c>
      <c r="I1607" s="603" t="str">
        <f t="shared" si="304"/>
        <v>N/A</v>
      </c>
      <c r="J1607" s="603" t="str">
        <f t="shared" si="304"/>
        <v>N/A</v>
      </c>
      <c r="K1607" s="560" t="s">
        <v>44</v>
      </c>
      <c r="L1607" s="560" t="s">
        <v>44</v>
      </c>
      <c r="M1607" s="560" t="s">
        <v>44</v>
      </c>
      <c r="N1607" s="560" t="s">
        <v>44</v>
      </c>
      <c r="O1607" s="560" t="s">
        <v>44</v>
      </c>
      <c r="P1607" s="560" t="s">
        <v>44</v>
      </c>
      <c r="Q1607" s="560" t="s">
        <v>44</v>
      </c>
      <c r="R1607" s="560" t="s">
        <v>44</v>
      </c>
      <c r="S1607" s="560" t="s">
        <v>44</v>
      </c>
      <c r="T1607" s="560" t="s">
        <v>44</v>
      </c>
      <c r="U1607" s="560">
        <f t="shared" si="301"/>
        <v>42261</v>
      </c>
      <c r="V1607" s="560">
        <f t="shared" si="301"/>
        <v>42265</v>
      </c>
      <c r="W1607" s="560">
        <f t="shared" si="302"/>
        <v>42269</v>
      </c>
      <c r="X1607" s="567">
        <v>42272</v>
      </c>
      <c r="Y1607" s="527"/>
      <c r="Z1607" s="527"/>
      <c r="AA1607" s="572">
        <v>1000</v>
      </c>
      <c r="AB1607" s="915"/>
    </row>
    <row r="1608" spans="1:28" ht="38.25" x14ac:dyDescent="0.25">
      <c r="A1608" s="549">
        <v>17.259999999999952</v>
      </c>
      <c r="B1608" s="206" t="s">
        <v>1346</v>
      </c>
      <c r="C1608" s="527" t="s">
        <v>789</v>
      </c>
      <c r="D1608" s="577" t="s">
        <v>1244</v>
      </c>
      <c r="E1608" s="604" t="s">
        <v>1319</v>
      </c>
      <c r="F1608" s="526" t="s">
        <v>1336</v>
      </c>
      <c r="G1608" s="603" t="str">
        <f t="shared" si="304"/>
        <v>N/A</v>
      </c>
      <c r="H1608" s="603" t="str">
        <f t="shared" si="304"/>
        <v>N/A</v>
      </c>
      <c r="I1608" s="603" t="str">
        <f t="shared" si="304"/>
        <v>N/A</v>
      </c>
      <c r="J1608" s="603" t="str">
        <f t="shared" si="304"/>
        <v>N/A</v>
      </c>
      <c r="K1608" s="560" t="s">
        <v>44</v>
      </c>
      <c r="L1608" s="560" t="s">
        <v>44</v>
      </c>
      <c r="M1608" s="560" t="s">
        <v>44</v>
      </c>
      <c r="N1608" s="560" t="s">
        <v>44</v>
      </c>
      <c r="O1608" s="560" t="s">
        <v>44</v>
      </c>
      <c r="P1608" s="560" t="s">
        <v>44</v>
      </c>
      <c r="Q1608" s="560" t="s">
        <v>44</v>
      </c>
      <c r="R1608" s="560" t="s">
        <v>44</v>
      </c>
      <c r="S1608" s="560" t="s">
        <v>44</v>
      </c>
      <c r="T1608" s="560" t="s">
        <v>44</v>
      </c>
      <c r="U1608" s="560">
        <f t="shared" si="301"/>
        <v>42261</v>
      </c>
      <c r="V1608" s="560">
        <f t="shared" si="301"/>
        <v>42265</v>
      </c>
      <c r="W1608" s="560">
        <f t="shared" si="302"/>
        <v>42269</v>
      </c>
      <c r="X1608" s="567">
        <v>42272</v>
      </c>
      <c r="Y1608" s="527"/>
      <c r="Z1608" s="527"/>
      <c r="AA1608" s="572">
        <v>500</v>
      </c>
      <c r="AB1608" s="915"/>
    </row>
    <row r="1609" spans="1:28" ht="38.25" x14ac:dyDescent="0.25">
      <c r="A1609" s="549">
        <v>17.26999999999995</v>
      </c>
      <c r="B1609" s="206" t="s">
        <v>1347</v>
      </c>
      <c r="C1609" s="527" t="s">
        <v>789</v>
      </c>
      <c r="D1609" s="577" t="s">
        <v>1244</v>
      </c>
      <c r="E1609" s="604" t="s">
        <v>1319</v>
      </c>
      <c r="F1609" s="526" t="s">
        <v>1336</v>
      </c>
      <c r="G1609" s="557" t="s">
        <v>44</v>
      </c>
      <c r="H1609" s="557" t="s">
        <v>44</v>
      </c>
      <c r="I1609" s="557" t="s">
        <v>44</v>
      </c>
      <c r="J1609" s="557" t="s">
        <v>44</v>
      </c>
      <c r="K1609" s="560" t="s">
        <v>44</v>
      </c>
      <c r="L1609" s="560" t="s">
        <v>44</v>
      </c>
      <c r="M1609" s="560" t="s">
        <v>44</v>
      </c>
      <c r="N1609" s="560" t="s">
        <v>44</v>
      </c>
      <c r="O1609" s="560" t="s">
        <v>44</v>
      </c>
      <c r="P1609" s="560" t="s">
        <v>44</v>
      </c>
      <c r="Q1609" s="560" t="s">
        <v>44</v>
      </c>
      <c r="R1609" s="560" t="s">
        <v>44</v>
      </c>
      <c r="S1609" s="560" t="s">
        <v>44</v>
      </c>
      <c r="T1609" s="560" t="s">
        <v>44</v>
      </c>
      <c r="U1609" s="560">
        <f t="shared" si="301"/>
        <v>42261</v>
      </c>
      <c r="V1609" s="560">
        <f t="shared" si="301"/>
        <v>42265</v>
      </c>
      <c r="W1609" s="560">
        <f t="shared" si="302"/>
        <v>42269</v>
      </c>
      <c r="X1609" s="567">
        <v>42272</v>
      </c>
      <c r="Y1609" s="527"/>
      <c r="Z1609" s="527"/>
      <c r="AA1609" s="572">
        <v>1000</v>
      </c>
      <c r="AB1609" s="915"/>
    </row>
    <row r="1610" spans="1:28" ht="25.5" x14ac:dyDescent="0.25">
      <c r="A1610" s="549">
        <v>17.279999999999948</v>
      </c>
      <c r="B1610" s="206" t="s">
        <v>1348</v>
      </c>
      <c r="C1610" s="527" t="str">
        <f t="shared" ref="C1610:C1630" si="305">IF(AA1610&gt;=450000,"LPN",IF(AND(AA1610&gt;180000,AA1610&lt;450000),"LP",IF(AND(AA1610&gt;=53000,AA1610&lt;=180000),"3C","2C ")))</f>
        <v xml:space="preserve">2C </v>
      </c>
      <c r="D1610" s="578" t="s">
        <v>1244</v>
      </c>
      <c r="E1610" s="527" t="s">
        <v>1319</v>
      </c>
      <c r="F1610" s="527" t="s">
        <v>1246</v>
      </c>
      <c r="G1610" s="606" t="str">
        <f t="shared" si="304"/>
        <v>N/A</v>
      </c>
      <c r="H1610" s="606" t="str">
        <f t="shared" si="304"/>
        <v>N/A</v>
      </c>
      <c r="I1610" s="606" t="str">
        <f t="shared" si="304"/>
        <v>N/A</v>
      </c>
      <c r="J1610" s="606" t="str">
        <f t="shared" si="304"/>
        <v>N/A</v>
      </c>
      <c r="K1610" s="558">
        <f t="shared" ref="K1610:P1610" si="306">SUM(L1610*1)</f>
        <v>42020</v>
      </c>
      <c r="L1610" s="558">
        <f t="shared" si="306"/>
        <v>42020</v>
      </c>
      <c r="M1610" s="558">
        <f t="shared" si="306"/>
        <v>42020</v>
      </c>
      <c r="N1610" s="558">
        <f t="shared" si="306"/>
        <v>42020</v>
      </c>
      <c r="O1610" s="558">
        <f t="shared" si="306"/>
        <v>42020</v>
      </c>
      <c r="P1610" s="558">
        <f t="shared" si="306"/>
        <v>42020</v>
      </c>
      <c r="Q1610" s="558">
        <f t="shared" ref="Q1610:W1610" si="307">SUM(R1610-10)</f>
        <v>42020</v>
      </c>
      <c r="R1610" s="558">
        <f t="shared" si="307"/>
        <v>42030</v>
      </c>
      <c r="S1610" s="558">
        <f t="shared" si="307"/>
        <v>42040</v>
      </c>
      <c r="T1610" s="558">
        <f t="shared" si="307"/>
        <v>42050</v>
      </c>
      <c r="U1610" s="557">
        <f t="shared" si="307"/>
        <v>42060</v>
      </c>
      <c r="V1610" s="557">
        <f t="shared" si="307"/>
        <v>42070</v>
      </c>
      <c r="W1610" s="557">
        <f t="shared" si="307"/>
        <v>42080</v>
      </c>
      <c r="X1610" s="567">
        <v>42090</v>
      </c>
      <c r="Y1610" s="527"/>
      <c r="Z1610" s="527"/>
      <c r="AA1610" s="572">
        <v>1000</v>
      </c>
      <c r="AB1610" s="915"/>
    </row>
    <row r="1611" spans="1:28" ht="25.5" x14ac:dyDescent="0.25">
      <c r="A1611" s="549">
        <v>17.289999999999946</v>
      </c>
      <c r="B1611" s="206" t="s">
        <v>1349</v>
      </c>
      <c r="C1611" s="527" t="s">
        <v>789</v>
      </c>
      <c r="D1611" s="577" t="s">
        <v>1244</v>
      </c>
      <c r="E1611" s="604" t="s">
        <v>1319</v>
      </c>
      <c r="F1611" s="526" t="s">
        <v>1350</v>
      </c>
      <c r="G1611" s="603" t="str">
        <f t="shared" si="304"/>
        <v>N/A</v>
      </c>
      <c r="H1611" s="603" t="str">
        <f t="shared" si="304"/>
        <v>N/A</v>
      </c>
      <c r="I1611" s="603" t="str">
        <f t="shared" si="304"/>
        <v>N/A</v>
      </c>
      <c r="J1611" s="603" t="str">
        <f t="shared" si="304"/>
        <v>N/A</v>
      </c>
      <c r="K1611" s="560" t="s">
        <v>44</v>
      </c>
      <c r="L1611" s="560" t="s">
        <v>44</v>
      </c>
      <c r="M1611" s="560" t="s">
        <v>44</v>
      </c>
      <c r="N1611" s="560" t="s">
        <v>44</v>
      </c>
      <c r="O1611" s="560" t="s">
        <v>44</v>
      </c>
      <c r="P1611" s="560" t="s">
        <v>44</v>
      </c>
      <c r="Q1611" s="560" t="s">
        <v>44</v>
      </c>
      <c r="R1611" s="560" t="s">
        <v>44</v>
      </c>
      <c r="S1611" s="560" t="s">
        <v>44</v>
      </c>
      <c r="T1611" s="560" t="s">
        <v>44</v>
      </c>
      <c r="U1611" s="560">
        <f>SUM(V1611-4)</f>
        <v>42261</v>
      </c>
      <c r="V1611" s="560">
        <f>SUM(W1611-4)</f>
        <v>42265</v>
      </c>
      <c r="W1611" s="560">
        <f>SUM(X1611-3)</f>
        <v>42269</v>
      </c>
      <c r="X1611" s="567">
        <v>42272</v>
      </c>
      <c r="Y1611" s="527"/>
      <c r="Z1611" s="527"/>
      <c r="AA1611" s="572">
        <v>2500</v>
      </c>
      <c r="AB1611" s="915"/>
    </row>
    <row r="1612" spans="1:28" ht="25.5" x14ac:dyDescent="0.25">
      <c r="A1612" s="549">
        <v>17.299999999999944</v>
      </c>
      <c r="B1612" s="527" t="s">
        <v>1351</v>
      </c>
      <c r="C1612" s="527" t="str">
        <f>IF(AA1612&gt;=450000,"LPN",IF(AND(AA1612&gt;180000,AA1612&lt;450000),"LP",IF(AND(AA1612&gt;=53000,AA1612&lt;=180000),"3C","2C ")))</f>
        <v xml:space="preserve">2C </v>
      </c>
      <c r="D1612" s="578" t="s">
        <v>1244</v>
      </c>
      <c r="E1612" s="527" t="s">
        <v>1319</v>
      </c>
      <c r="F1612" s="205" t="s">
        <v>1246</v>
      </c>
      <c r="G1612" s="607" t="str">
        <f t="shared" si="304"/>
        <v>N/A</v>
      </c>
      <c r="H1612" s="607" t="str">
        <f t="shared" si="304"/>
        <v>N/A</v>
      </c>
      <c r="I1612" s="607" t="str">
        <f t="shared" si="304"/>
        <v>N/A</v>
      </c>
      <c r="J1612" s="607" t="str">
        <f t="shared" si="304"/>
        <v>N/A</v>
      </c>
      <c r="K1612" s="558">
        <f t="shared" ref="K1612:P1612" si="308">SUM(L1612*1)</f>
        <v>42020</v>
      </c>
      <c r="L1612" s="558">
        <f t="shared" si="308"/>
        <v>42020</v>
      </c>
      <c r="M1612" s="558">
        <f t="shared" si="308"/>
        <v>42020</v>
      </c>
      <c r="N1612" s="558">
        <f t="shared" si="308"/>
        <v>42020</v>
      </c>
      <c r="O1612" s="558">
        <f t="shared" si="308"/>
        <v>42020</v>
      </c>
      <c r="P1612" s="558">
        <f t="shared" si="308"/>
        <v>42020</v>
      </c>
      <c r="Q1612" s="558">
        <f t="shared" ref="Q1612:W1612" si="309">SUM(R1612-10)</f>
        <v>42020</v>
      </c>
      <c r="R1612" s="558">
        <f t="shared" si="309"/>
        <v>42030</v>
      </c>
      <c r="S1612" s="558">
        <f t="shared" si="309"/>
        <v>42040</v>
      </c>
      <c r="T1612" s="558">
        <f t="shared" si="309"/>
        <v>42050</v>
      </c>
      <c r="U1612" s="557">
        <f t="shared" si="309"/>
        <v>42060</v>
      </c>
      <c r="V1612" s="557">
        <f t="shared" si="309"/>
        <v>42070</v>
      </c>
      <c r="W1612" s="557">
        <f t="shared" si="309"/>
        <v>42080</v>
      </c>
      <c r="X1612" s="567">
        <v>42090</v>
      </c>
      <c r="Y1612" s="527"/>
      <c r="Z1612" s="527"/>
      <c r="AA1612" s="572">
        <v>250</v>
      </c>
      <c r="AB1612" s="915"/>
    </row>
    <row r="1613" spans="1:28" ht="15.75" x14ac:dyDescent="0.25">
      <c r="A1613" s="608">
        <v>18</v>
      </c>
      <c r="B1613" s="594">
        <v>39300</v>
      </c>
      <c r="C1613" s="1007" t="s">
        <v>144</v>
      </c>
      <c r="D1613" s="1008"/>
      <c r="E1613" s="1008"/>
      <c r="F1613" s="1008"/>
      <c r="G1613" s="1008"/>
      <c r="H1613" s="1008"/>
      <c r="I1613" s="1008"/>
      <c r="J1613" s="1008"/>
      <c r="K1613" s="1008"/>
      <c r="L1613" s="1008"/>
      <c r="M1613" s="1008"/>
      <c r="N1613" s="1008"/>
      <c r="O1613" s="1008"/>
      <c r="P1613" s="1008"/>
      <c r="Q1613" s="1008"/>
      <c r="R1613" s="1008"/>
      <c r="S1613" s="1008"/>
      <c r="T1613" s="1008"/>
      <c r="U1613" s="1008"/>
      <c r="V1613" s="1008"/>
      <c r="W1613" s="1008"/>
      <c r="X1613" s="1009"/>
      <c r="Y1613" s="601"/>
      <c r="Z1613" s="601"/>
      <c r="AA1613" s="575">
        <f>SUM(AA1614:AA1618)</f>
        <v>10000</v>
      </c>
      <c r="AB1613" s="907">
        <f>SUM(AA1613)</f>
        <v>10000</v>
      </c>
    </row>
    <row r="1614" spans="1:28" ht="38.25" x14ac:dyDescent="0.25">
      <c r="A1614" s="609">
        <v>18.010000000000002</v>
      </c>
      <c r="B1614" s="206" t="s">
        <v>1352</v>
      </c>
      <c r="C1614" s="527" t="str">
        <f t="shared" si="305"/>
        <v xml:space="preserve">2C </v>
      </c>
      <c r="D1614" s="578" t="s">
        <v>1244</v>
      </c>
      <c r="E1614" s="527" t="s">
        <v>1353</v>
      </c>
      <c r="F1614" s="526" t="s">
        <v>1336</v>
      </c>
      <c r="G1614" s="557" t="s">
        <v>44</v>
      </c>
      <c r="H1614" s="557" t="s">
        <v>44</v>
      </c>
      <c r="I1614" s="557" t="s">
        <v>44</v>
      </c>
      <c r="J1614" s="557" t="s">
        <v>44</v>
      </c>
      <c r="K1614" s="558">
        <f t="shared" ref="K1614:P1618" si="310">SUM(L1614*1)</f>
        <v>42202</v>
      </c>
      <c r="L1614" s="558">
        <f t="shared" si="310"/>
        <v>42202</v>
      </c>
      <c r="M1614" s="558">
        <f t="shared" si="310"/>
        <v>42202</v>
      </c>
      <c r="N1614" s="558">
        <f t="shared" si="310"/>
        <v>42202</v>
      </c>
      <c r="O1614" s="558">
        <f t="shared" si="310"/>
        <v>42202</v>
      </c>
      <c r="P1614" s="558">
        <f t="shared" si="310"/>
        <v>42202</v>
      </c>
      <c r="Q1614" s="558">
        <f t="shared" ref="Q1614:W1618" si="311">SUM(R1614-10)</f>
        <v>42202</v>
      </c>
      <c r="R1614" s="558">
        <f t="shared" si="311"/>
        <v>42212</v>
      </c>
      <c r="S1614" s="558">
        <f t="shared" si="311"/>
        <v>42222</v>
      </c>
      <c r="T1614" s="558">
        <f t="shared" si="311"/>
        <v>42232</v>
      </c>
      <c r="U1614" s="557">
        <f t="shared" si="311"/>
        <v>42242</v>
      </c>
      <c r="V1614" s="557">
        <f t="shared" si="311"/>
        <v>42252</v>
      </c>
      <c r="W1614" s="557">
        <f t="shared" si="311"/>
        <v>42262</v>
      </c>
      <c r="X1614" s="567">
        <v>42272</v>
      </c>
      <c r="Y1614" s="527"/>
      <c r="Z1614" s="527"/>
      <c r="AA1614" s="572">
        <v>500</v>
      </c>
      <c r="AB1614" s="915"/>
    </row>
    <row r="1615" spans="1:28" ht="38.25" x14ac:dyDescent="0.25">
      <c r="A1615" s="609">
        <f t="shared" ref="A1615:A1620" si="312">+A1614+0.01</f>
        <v>18.020000000000003</v>
      </c>
      <c r="B1615" s="206" t="s">
        <v>1354</v>
      </c>
      <c r="C1615" s="527" t="str">
        <f t="shared" si="305"/>
        <v xml:space="preserve">2C </v>
      </c>
      <c r="D1615" s="578" t="s">
        <v>1244</v>
      </c>
      <c r="E1615" s="527" t="s">
        <v>1353</v>
      </c>
      <c r="F1615" s="526" t="s">
        <v>1336</v>
      </c>
      <c r="G1615" s="557" t="s">
        <v>44</v>
      </c>
      <c r="H1615" s="557" t="s">
        <v>44</v>
      </c>
      <c r="I1615" s="557" t="s">
        <v>44</v>
      </c>
      <c r="J1615" s="557" t="s">
        <v>44</v>
      </c>
      <c r="K1615" s="558">
        <f t="shared" si="310"/>
        <v>42202</v>
      </c>
      <c r="L1615" s="558">
        <f t="shared" si="310"/>
        <v>42202</v>
      </c>
      <c r="M1615" s="558">
        <f t="shared" si="310"/>
        <v>42202</v>
      </c>
      <c r="N1615" s="558">
        <f t="shared" si="310"/>
        <v>42202</v>
      </c>
      <c r="O1615" s="558">
        <f t="shared" si="310"/>
        <v>42202</v>
      </c>
      <c r="P1615" s="558">
        <f t="shared" si="310"/>
        <v>42202</v>
      </c>
      <c r="Q1615" s="558">
        <f t="shared" si="311"/>
        <v>42202</v>
      </c>
      <c r="R1615" s="558">
        <f t="shared" si="311"/>
        <v>42212</v>
      </c>
      <c r="S1615" s="558">
        <f t="shared" si="311"/>
        <v>42222</v>
      </c>
      <c r="T1615" s="558">
        <f t="shared" si="311"/>
        <v>42232</v>
      </c>
      <c r="U1615" s="557">
        <f t="shared" si="311"/>
        <v>42242</v>
      </c>
      <c r="V1615" s="557">
        <f t="shared" si="311"/>
        <v>42252</v>
      </c>
      <c r="W1615" s="557">
        <f t="shared" si="311"/>
        <v>42262</v>
      </c>
      <c r="X1615" s="567">
        <v>42272</v>
      </c>
      <c r="Y1615" s="527"/>
      <c r="Z1615" s="527"/>
      <c r="AA1615" s="572">
        <v>1500</v>
      </c>
      <c r="AB1615" s="915"/>
    </row>
    <row r="1616" spans="1:28" ht="38.25" x14ac:dyDescent="0.25">
      <c r="A1616" s="609">
        <f t="shared" si="312"/>
        <v>18.030000000000005</v>
      </c>
      <c r="B1616" s="206" t="s">
        <v>1355</v>
      </c>
      <c r="C1616" s="527" t="str">
        <f t="shared" si="305"/>
        <v xml:space="preserve">2C </v>
      </c>
      <c r="D1616" s="578" t="s">
        <v>1244</v>
      </c>
      <c r="E1616" s="527" t="s">
        <v>1353</v>
      </c>
      <c r="F1616" s="526" t="s">
        <v>1336</v>
      </c>
      <c r="G1616" s="557" t="s">
        <v>44</v>
      </c>
      <c r="H1616" s="557" t="s">
        <v>44</v>
      </c>
      <c r="I1616" s="557" t="s">
        <v>44</v>
      </c>
      <c r="J1616" s="557" t="s">
        <v>44</v>
      </c>
      <c r="K1616" s="558">
        <f t="shared" si="310"/>
        <v>42202</v>
      </c>
      <c r="L1616" s="558">
        <f t="shared" si="310"/>
        <v>42202</v>
      </c>
      <c r="M1616" s="558">
        <f t="shared" si="310"/>
        <v>42202</v>
      </c>
      <c r="N1616" s="558">
        <f t="shared" si="310"/>
        <v>42202</v>
      </c>
      <c r="O1616" s="558">
        <f t="shared" si="310"/>
        <v>42202</v>
      </c>
      <c r="P1616" s="558">
        <f t="shared" si="310"/>
        <v>42202</v>
      </c>
      <c r="Q1616" s="558">
        <f t="shared" si="311"/>
        <v>42202</v>
      </c>
      <c r="R1616" s="558">
        <f t="shared" si="311"/>
        <v>42212</v>
      </c>
      <c r="S1616" s="558">
        <f t="shared" si="311"/>
        <v>42222</v>
      </c>
      <c r="T1616" s="558">
        <f t="shared" si="311"/>
        <v>42232</v>
      </c>
      <c r="U1616" s="557">
        <f t="shared" si="311"/>
        <v>42242</v>
      </c>
      <c r="V1616" s="557">
        <f t="shared" si="311"/>
        <v>42252</v>
      </c>
      <c r="W1616" s="557">
        <f t="shared" si="311"/>
        <v>42262</v>
      </c>
      <c r="X1616" s="567">
        <v>42272</v>
      </c>
      <c r="Y1616" s="527"/>
      <c r="Z1616" s="527"/>
      <c r="AA1616" s="572">
        <v>2000</v>
      </c>
      <c r="AB1616" s="915"/>
    </row>
    <row r="1617" spans="1:28" ht="25.5" x14ac:dyDescent="0.25">
      <c r="A1617" s="609">
        <f t="shared" si="312"/>
        <v>18.040000000000006</v>
      </c>
      <c r="B1617" s="206" t="s">
        <v>1356</v>
      </c>
      <c r="C1617" s="527" t="str">
        <f t="shared" si="305"/>
        <v xml:space="preserve">2C </v>
      </c>
      <c r="D1617" s="578" t="s">
        <v>1244</v>
      </c>
      <c r="E1617" s="527" t="s">
        <v>1353</v>
      </c>
      <c r="F1617" s="205" t="s">
        <v>1246</v>
      </c>
      <c r="G1617" s="603" t="str">
        <f t="shared" ref="G1617:J1618" si="313">G1583</f>
        <v>N/A</v>
      </c>
      <c r="H1617" s="603" t="str">
        <f t="shared" si="313"/>
        <v>N/A</v>
      </c>
      <c r="I1617" s="603" t="str">
        <f t="shared" si="313"/>
        <v>N/A</v>
      </c>
      <c r="J1617" s="603" t="str">
        <f t="shared" si="313"/>
        <v>N/A</v>
      </c>
      <c r="K1617" s="558">
        <f t="shared" si="310"/>
        <v>42020</v>
      </c>
      <c r="L1617" s="558">
        <f t="shared" si="310"/>
        <v>42020</v>
      </c>
      <c r="M1617" s="558">
        <f t="shared" si="310"/>
        <v>42020</v>
      </c>
      <c r="N1617" s="558">
        <f t="shared" si="310"/>
        <v>42020</v>
      </c>
      <c r="O1617" s="558">
        <f t="shared" si="310"/>
        <v>42020</v>
      </c>
      <c r="P1617" s="558">
        <f t="shared" si="310"/>
        <v>42020</v>
      </c>
      <c r="Q1617" s="558">
        <f t="shared" si="311"/>
        <v>42020</v>
      </c>
      <c r="R1617" s="558">
        <f t="shared" si="311"/>
        <v>42030</v>
      </c>
      <c r="S1617" s="558">
        <f t="shared" si="311"/>
        <v>42040</v>
      </c>
      <c r="T1617" s="558">
        <f t="shared" si="311"/>
        <v>42050</v>
      </c>
      <c r="U1617" s="557">
        <f t="shared" si="311"/>
        <v>42060</v>
      </c>
      <c r="V1617" s="557">
        <f t="shared" si="311"/>
        <v>42070</v>
      </c>
      <c r="W1617" s="557">
        <f t="shared" si="311"/>
        <v>42080</v>
      </c>
      <c r="X1617" s="567">
        <v>42090</v>
      </c>
      <c r="Y1617" s="527"/>
      <c r="Z1617" s="527"/>
      <c r="AA1617" s="572">
        <v>1000</v>
      </c>
      <c r="AB1617" s="915"/>
    </row>
    <row r="1618" spans="1:28" ht="38.25" x14ac:dyDescent="0.25">
      <c r="A1618" s="609">
        <f t="shared" si="312"/>
        <v>18.050000000000008</v>
      </c>
      <c r="B1618" s="206" t="s">
        <v>1357</v>
      </c>
      <c r="C1618" s="527" t="str">
        <f t="shared" si="305"/>
        <v xml:space="preserve">2C </v>
      </c>
      <c r="D1618" s="578" t="s">
        <v>1244</v>
      </c>
      <c r="E1618" s="527" t="s">
        <v>1353</v>
      </c>
      <c r="F1618" s="526" t="s">
        <v>1336</v>
      </c>
      <c r="G1618" s="607" t="str">
        <f t="shared" si="313"/>
        <v>N/A</v>
      </c>
      <c r="H1618" s="607" t="str">
        <f t="shared" si="313"/>
        <v>N/A</v>
      </c>
      <c r="I1618" s="607" t="str">
        <f t="shared" si="313"/>
        <v>N/A</v>
      </c>
      <c r="J1618" s="607" t="str">
        <f t="shared" si="313"/>
        <v>N/A</v>
      </c>
      <c r="K1618" s="558">
        <f t="shared" si="310"/>
        <v>42202</v>
      </c>
      <c r="L1618" s="558">
        <f t="shared" si="310"/>
        <v>42202</v>
      </c>
      <c r="M1618" s="558">
        <f t="shared" si="310"/>
        <v>42202</v>
      </c>
      <c r="N1618" s="558">
        <f t="shared" si="310"/>
        <v>42202</v>
      </c>
      <c r="O1618" s="558">
        <f t="shared" si="310"/>
        <v>42202</v>
      </c>
      <c r="P1618" s="558">
        <f t="shared" si="310"/>
        <v>42202</v>
      </c>
      <c r="Q1618" s="558">
        <f t="shared" si="311"/>
        <v>42202</v>
      </c>
      <c r="R1618" s="558">
        <f t="shared" si="311"/>
        <v>42212</v>
      </c>
      <c r="S1618" s="558">
        <f t="shared" si="311"/>
        <v>42222</v>
      </c>
      <c r="T1618" s="558">
        <f t="shared" si="311"/>
        <v>42232</v>
      </c>
      <c r="U1618" s="557">
        <f t="shared" si="311"/>
        <v>42242</v>
      </c>
      <c r="V1618" s="557">
        <f t="shared" si="311"/>
        <v>42252</v>
      </c>
      <c r="W1618" s="557">
        <f t="shared" si="311"/>
        <v>42262</v>
      </c>
      <c r="X1618" s="567">
        <v>42272</v>
      </c>
      <c r="Y1618" s="527"/>
      <c r="Z1618" s="527"/>
      <c r="AA1618" s="572">
        <v>5000</v>
      </c>
      <c r="AB1618" s="915"/>
    </row>
    <row r="1619" spans="1:28" ht="15.75" x14ac:dyDescent="0.25">
      <c r="A1619" s="608">
        <v>19</v>
      </c>
      <c r="B1619" s="599">
        <v>39600</v>
      </c>
      <c r="C1619" s="1007" t="s">
        <v>337</v>
      </c>
      <c r="D1619" s="1008"/>
      <c r="E1619" s="1008"/>
      <c r="F1619" s="1008"/>
      <c r="G1619" s="1008"/>
      <c r="H1619" s="1008"/>
      <c r="I1619" s="1008"/>
      <c r="J1619" s="1008"/>
      <c r="K1619" s="1008"/>
      <c r="L1619" s="1008"/>
      <c r="M1619" s="1008"/>
      <c r="N1619" s="1008"/>
      <c r="O1619" s="1008"/>
      <c r="P1619" s="1008"/>
      <c r="Q1619" s="1008"/>
      <c r="R1619" s="1008"/>
      <c r="S1619" s="1008"/>
      <c r="T1619" s="1008"/>
      <c r="U1619" s="1008"/>
      <c r="V1619" s="1008"/>
      <c r="W1619" s="1008"/>
      <c r="X1619" s="1009"/>
      <c r="Y1619" s="601"/>
      <c r="Z1619" s="601"/>
      <c r="AA1619" s="575">
        <f>SUM(AA1620:AA1627)</f>
        <v>70000</v>
      </c>
      <c r="AB1619" s="907">
        <f>SUM(AA1619)</f>
        <v>70000</v>
      </c>
    </row>
    <row r="1620" spans="1:28" ht="25.5" x14ac:dyDescent="0.25">
      <c r="A1620" s="609">
        <f t="shared" si="312"/>
        <v>19.010000000000002</v>
      </c>
      <c r="B1620" s="206" t="s">
        <v>1358</v>
      </c>
      <c r="C1620" s="527" t="s">
        <v>789</v>
      </c>
      <c r="D1620" s="577" t="s">
        <v>1244</v>
      </c>
      <c r="E1620" s="525" t="s">
        <v>1359</v>
      </c>
      <c r="F1620" s="205" t="s">
        <v>1246</v>
      </c>
      <c r="G1620" s="557" t="s">
        <v>44</v>
      </c>
      <c r="H1620" s="557" t="s">
        <v>44</v>
      </c>
      <c r="I1620" s="557" t="s">
        <v>44</v>
      </c>
      <c r="J1620" s="557" t="s">
        <v>44</v>
      </c>
      <c r="K1620" s="560" t="s">
        <v>44</v>
      </c>
      <c r="L1620" s="560" t="s">
        <v>44</v>
      </c>
      <c r="M1620" s="560" t="s">
        <v>44</v>
      </c>
      <c r="N1620" s="560" t="s">
        <v>44</v>
      </c>
      <c r="O1620" s="560" t="s">
        <v>44</v>
      </c>
      <c r="P1620" s="560" t="s">
        <v>44</v>
      </c>
      <c r="Q1620" s="560" t="s">
        <v>44</v>
      </c>
      <c r="R1620" s="560" t="s">
        <v>44</v>
      </c>
      <c r="S1620" s="560" t="s">
        <v>44</v>
      </c>
      <c r="T1620" s="560" t="s">
        <v>44</v>
      </c>
      <c r="U1620" s="560">
        <f>SUM(V1620-4)</f>
        <v>42079</v>
      </c>
      <c r="V1620" s="560">
        <f>SUM(W1620-4)</f>
        <v>42083</v>
      </c>
      <c r="W1620" s="560">
        <f>SUM(X1620-3)</f>
        <v>42087</v>
      </c>
      <c r="X1620" s="567">
        <v>42090</v>
      </c>
      <c r="Y1620" s="527"/>
      <c r="Z1620" s="527"/>
      <c r="AA1620" s="572">
        <v>19000</v>
      </c>
      <c r="AB1620" s="915"/>
    </row>
    <row r="1621" spans="1:28" ht="25.5" x14ac:dyDescent="0.25">
      <c r="A1621" s="609">
        <v>19.020000000000003</v>
      </c>
      <c r="B1621" s="610" t="s">
        <v>1360</v>
      </c>
      <c r="C1621" s="527" t="s">
        <v>789</v>
      </c>
      <c r="D1621" s="577" t="s">
        <v>1313</v>
      </c>
      <c r="E1621" s="525" t="s">
        <v>1359</v>
      </c>
      <c r="F1621" s="205" t="s">
        <v>1246</v>
      </c>
      <c r="G1621" s="557" t="s">
        <v>44</v>
      </c>
      <c r="H1621" s="557" t="s">
        <v>44</v>
      </c>
      <c r="I1621" s="557" t="s">
        <v>44</v>
      </c>
      <c r="J1621" s="557" t="s">
        <v>44</v>
      </c>
      <c r="K1621" s="560" t="s">
        <v>44</v>
      </c>
      <c r="L1621" s="560" t="s">
        <v>44</v>
      </c>
      <c r="M1621" s="560" t="s">
        <v>44</v>
      </c>
      <c r="N1621" s="560" t="s">
        <v>44</v>
      </c>
      <c r="O1621" s="560" t="s">
        <v>44</v>
      </c>
      <c r="P1621" s="560" t="s">
        <v>44</v>
      </c>
      <c r="Q1621" s="560" t="s">
        <v>44</v>
      </c>
      <c r="R1621" s="560" t="s">
        <v>44</v>
      </c>
      <c r="S1621" s="560" t="s">
        <v>44</v>
      </c>
      <c r="T1621" s="560" t="s">
        <v>44</v>
      </c>
      <c r="U1621" s="560">
        <f>SUM(V1621-4)</f>
        <v>42079</v>
      </c>
      <c r="V1621" s="560">
        <f>SUM(W1621-4)</f>
        <v>42083</v>
      </c>
      <c r="W1621" s="560">
        <f>SUM(X1621-3)</f>
        <v>42087</v>
      </c>
      <c r="X1621" s="567">
        <v>42090</v>
      </c>
      <c r="Y1621" s="527"/>
      <c r="Z1621" s="527"/>
      <c r="AA1621" s="572">
        <v>4000</v>
      </c>
      <c r="AB1621" s="915"/>
    </row>
    <row r="1622" spans="1:28" ht="25.5" x14ac:dyDescent="0.25">
      <c r="A1622" s="609">
        <v>19.03</v>
      </c>
      <c r="B1622" s="610" t="s">
        <v>1361</v>
      </c>
      <c r="C1622" s="527" t="str">
        <f>IF(AA1622&gt;=450000,"LPN",IF(AND(AA1622&gt;180000,AA1622&lt;450000),"LP",IF(AND(AA1622&gt;=53000,AA1622&lt;=180000),"3C","2C ")))</f>
        <v xml:space="preserve">2C </v>
      </c>
      <c r="D1622" s="578" t="s">
        <v>1244</v>
      </c>
      <c r="E1622" s="527" t="s">
        <v>1353</v>
      </c>
      <c r="F1622" s="205" t="s">
        <v>1246</v>
      </c>
      <c r="G1622" s="557" t="s">
        <v>44</v>
      </c>
      <c r="H1622" s="557" t="s">
        <v>44</v>
      </c>
      <c r="I1622" s="557" t="s">
        <v>44</v>
      </c>
      <c r="J1622" s="557" t="s">
        <v>44</v>
      </c>
      <c r="K1622" s="558">
        <f t="shared" ref="K1622:P1624" si="314">SUM(L1622*1)</f>
        <v>42020</v>
      </c>
      <c r="L1622" s="558">
        <f t="shared" si="314"/>
        <v>42020</v>
      </c>
      <c r="M1622" s="558">
        <f t="shared" si="314"/>
        <v>42020</v>
      </c>
      <c r="N1622" s="558">
        <f t="shared" si="314"/>
        <v>42020</v>
      </c>
      <c r="O1622" s="558">
        <f t="shared" si="314"/>
        <v>42020</v>
      </c>
      <c r="P1622" s="558">
        <f t="shared" si="314"/>
        <v>42020</v>
      </c>
      <c r="Q1622" s="558">
        <f t="shared" ref="Q1622:W1624" si="315">SUM(R1622-10)</f>
        <v>42020</v>
      </c>
      <c r="R1622" s="558">
        <f t="shared" si="315"/>
        <v>42030</v>
      </c>
      <c r="S1622" s="558">
        <f t="shared" si="315"/>
        <v>42040</v>
      </c>
      <c r="T1622" s="558">
        <f t="shared" si="315"/>
        <v>42050</v>
      </c>
      <c r="U1622" s="557">
        <f t="shared" si="315"/>
        <v>42060</v>
      </c>
      <c r="V1622" s="557">
        <f t="shared" si="315"/>
        <v>42070</v>
      </c>
      <c r="W1622" s="557">
        <f t="shared" si="315"/>
        <v>42080</v>
      </c>
      <c r="X1622" s="567">
        <v>42090</v>
      </c>
      <c r="Y1622" s="527"/>
      <c r="Z1622" s="527"/>
      <c r="AA1622" s="572">
        <v>10000</v>
      </c>
      <c r="AB1622" s="916"/>
    </row>
    <row r="1623" spans="1:28" ht="25.5" x14ac:dyDescent="0.25">
      <c r="A1623" s="609">
        <v>19.07</v>
      </c>
      <c r="B1623" s="206" t="s">
        <v>1362</v>
      </c>
      <c r="C1623" s="527" t="str">
        <f t="shared" si="305"/>
        <v xml:space="preserve">2C </v>
      </c>
      <c r="D1623" s="578" t="s">
        <v>1244</v>
      </c>
      <c r="E1623" s="527" t="s">
        <v>1359</v>
      </c>
      <c r="F1623" s="525" t="s">
        <v>1363</v>
      </c>
      <c r="G1623" s="603" t="str">
        <f t="shared" ref="G1623:J1624" si="316">G1589</f>
        <v>N/A</v>
      </c>
      <c r="H1623" s="603" t="str">
        <f t="shared" si="316"/>
        <v>N/A</v>
      </c>
      <c r="I1623" s="603" t="str">
        <f t="shared" si="316"/>
        <v>N/A</v>
      </c>
      <c r="J1623" s="603" t="str">
        <f t="shared" si="316"/>
        <v>N/A</v>
      </c>
      <c r="K1623" s="558">
        <f t="shared" si="314"/>
        <v>42237</v>
      </c>
      <c r="L1623" s="558">
        <f t="shared" si="314"/>
        <v>42237</v>
      </c>
      <c r="M1623" s="558">
        <f t="shared" si="314"/>
        <v>42237</v>
      </c>
      <c r="N1623" s="558">
        <f t="shared" si="314"/>
        <v>42237</v>
      </c>
      <c r="O1623" s="558">
        <f t="shared" si="314"/>
        <v>42237</v>
      </c>
      <c r="P1623" s="558">
        <f t="shared" si="314"/>
        <v>42237</v>
      </c>
      <c r="Q1623" s="558">
        <f t="shared" si="315"/>
        <v>42237</v>
      </c>
      <c r="R1623" s="558">
        <f t="shared" si="315"/>
        <v>42247</v>
      </c>
      <c r="S1623" s="558">
        <f t="shared" si="315"/>
        <v>42257</v>
      </c>
      <c r="T1623" s="558">
        <f t="shared" si="315"/>
        <v>42267</v>
      </c>
      <c r="U1623" s="557">
        <f t="shared" si="315"/>
        <v>42277</v>
      </c>
      <c r="V1623" s="557">
        <f t="shared" si="315"/>
        <v>42287</v>
      </c>
      <c r="W1623" s="557">
        <f t="shared" si="315"/>
        <v>42297</v>
      </c>
      <c r="X1623" s="611">
        <v>42307</v>
      </c>
      <c r="Y1623" s="527"/>
      <c r="Z1623" s="527"/>
      <c r="AA1623" s="572">
        <v>0</v>
      </c>
      <c r="AB1623" s="915"/>
    </row>
    <row r="1624" spans="1:28" ht="25.5" x14ac:dyDescent="0.25">
      <c r="A1624" s="609">
        <v>19.080000000000002</v>
      </c>
      <c r="B1624" s="206" t="s">
        <v>1364</v>
      </c>
      <c r="C1624" s="527" t="str">
        <f t="shared" si="305"/>
        <v xml:space="preserve">2C </v>
      </c>
      <c r="D1624" s="578" t="s">
        <v>1244</v>
      </c>
      <c r="E1624" s="527" t="s">
        <v>1359</v>
      </c>
      <c r="F1624" s="525" t="s">
        <v>1250</v>
      </c>
      <c r="G1624" s="607" t="str">
        <f t="shared" si="316"/>
        <v>N/A</v>
      </c>
      <c r="H1624" s="607" t="str">
        <f t="shared" si="316"/>
        <v>N/A</v>
      </c>
      <c r="I1624" s="607" t="str">
        <f t="shared" si="316"/>
        <v>N/A</v>
      </c>
      <c r="J1624" s="607" t="str">
        <f t="shared" si="316"/>
        <v>N/A</v>
      </c>
      <c r="K1624" s="558">
        <f t="shared" si="314"/>
        <v>42237</v>
      </c>
      <c r="L1624" s="558">
        <f t="shared" si="314"/>
        <v>42237</v>
      </c>
      <c r="M1624" s="558">
        <f t="shared" si="314"/>
        <v>42237</v>
      </c>
      <c r="N1624" s="558">
        <f t="shared" si="314"/>
        <v>42237</v>
      </c>
      <c r="O1624" s="558">
        <f t="shared" si="314"/>
        <v>42237</v>
      </c>
      <c r="P1624" s="558">
        <f t="shared" si="314"/>
        <v>42237</v>
      </c>
      <c r="Q1624" s="558">
        <f t="shared" si="315"/>
        <v>42237</v>
      </c>
      <c r="R1624" s="558">
        <f t="shared" si="315"/>
        <v>42247</v>
      </c>
      <c r="S1624" s="558">
        <f t="shared" si="315"/>
        <v>42257</v>
      </c>
      <c r="T1624" s="558">
        <f t="shared" si="315"/>
        <v>42267</v>
      </c>
      <c r="U1624" s="557">
        <f t="shared" si="315"/>
        <v>42277</v>
      </c>
      <c r="V1624" s="557">
        <f t="shared" si="315"/>
        <v>42287</v>
      </c>
      <c r="W1624" s="557">
        <f t="shared" si="315"/>
        <v>42297</v>
      </c>
      <c r="X1624" s="611">
        <v>42307</v>
      </c>
      <c r="Y1624" s="527"/>
      <c r="Z1624" s="527"/>
      <c r="AA1624" s="572">
        <v>2000</v>
      </c>
      <c r="AB1624" s="915"/>
    </row>
    <row r="1625" spans="1:28" ht="25.5" x14ac:dyDescent="0.25">
      <c r="A1625" s="609">
        <v>19.100000000000001</v>
      </c>
      <c r="B1625" s="206" t="s">
        <v>1365</v>
      </c>
      <c r="C1625" s="527" t="s">
        <v>789</v>
      </c>
      <c r="D1625" s="577" t="s">
        <v>1244</v>
      </c>
      <c r="E1625" s="525" t="s">
        <v>1359</v>
      </c>
      <c r="F1625" s="205" t="s">
        <v>1246</v>
      </c>
      <c r="G1625" s="557" t="s">
        <v>44</v>
      </c>
      <c r="H1625" s="557" t="s">
        <v>44</v>
      </c>
      <c r="I1625" s="557" t="s">
        <v>44</v>
      </c>
      <c r="J1625" s="557" t="s">
        <v>44</v>
      </c>
      <c r="K1625" s="560" t="s">
        <v>44</v>
      </c>
      <c r="L1625" s="560" t="s">
        <v>44</v>
      </c>
      <c r="M1625" s="560" t="s">
        <v>44</v>
      </c>
      <c r="N1625" s="560" t="s">
        <v>44</v>
      </c>
      <c r="O1625" s="560" t="s">
        <v>44</v>
      </c>
      <c r="P1625" s="560" t="s">
        <v>44</v>
      </c>
      <c r="Q1625" s="560" t="s">
        <v>44</v>
      </c>
      <c r="R1625" s="560" t="s">
        <v>44</v>
      </c>
      <c r="S1625" s="560" t="s">
        <v>44</v>
      </c>
      <c r="T1625" s="560" t="s">
        <v>44</v>
      </c>
      <c r="U1625" s="560">
        <f>SUM(V1625-4)</f>
        <v>42079</v>
      </c>
      <c r="V1625" s="560">
        <f>SUM(W1625-4)</f>
        <v>42083</v>
      </c>
      <c r="W1625" s="560">
        <f>SUM(X1625-3)</f>
        <v>42087</v>
      </c>
      <c r="X1625" s="567">
        <v>42090</v>
      </c>
      <c r="Y1625" s="527"/>
      <c r="Z1625" s="527"/>
      <c r="AA1625" s="572">
        <v>0</v>
      </c>
      <c r="AB1625" s="915"/>
    </row>
    <row r="1626" spans="1:28" ht="25.5" x14ac:dyDescent="0.25">
      <c r="A1626" s="609">
        <v>19.110000000000003</v>
      </c>
      <c r="B1626" s="206" t="s">
        <v>1366</v>
      </c>
      <c r="C1626" s="527" t="s">
        <v>789</v>
      </c>
      <c r="D1626" s="577" t="s">
        <v>1244</v>
      </c>
      <c r="E1626" s="527" t="s">
        <v>1359</v>
      </c>
      <c r="F1626" s="205" t="s">
        <v>1246</v>
      </c>
      <c r="G1626" s="603" t="str">
        <f t="shared" ref="G1626:J1627" si="317">G1592</f>
        <v>N/A</v>
      </c>
      <c r="H1626" s="603" t="str">
        <f t="shared" si="317"/>
        <v>N/A</v>
      </c>
      <c r="I1626" s="603" t="str">
        <f t="shared" si="317"/>
        <v>N/A</v>
      </c>
      <c r="J1626" s="603" t="str">
        <f t="shared" si="317"/>
        <v>N/A</v>
      </c>
      <c r="K1626" s="560" t="s">
        <v>44</v>
      </c>
      <c r="L1626" s="560" t="s">
        <v>44</v>
      </c>
      <c r="M1626" s="560" t="s">
        <v>44</v>
      </c>
      <c r="N1626" s="560" t="s">
        <v>44</v>
      </c>
      <c r="O1626" s="560" t="s">
        <v>44</v>
      </c>
      <c r="P1626" s="560" t="s">
        <v>44</v>
      </c>
      <c r="Q1626" s="560" t="s">
        <v>44</v>
      </c>
      <c r="R1626" s="560" t="s">
        <v>44</v>
      </c>
      <c r="S1626" s="560" t="s">
        <v>44</v>
      </c>
      <c r="T1626" s="560" t="s">
        <v>44</v>
      </c>
      <c r="U1626" s="560">
        <f>SUM(V1626-4)</f>
        <v>42079</v>
      </c>
      <c r="V1626" s="560">
        <f>SUM(W1626-4)</f>
        <v>42083</v>
      </c>
      <c r="W1626" s="560">
        <f>SUM(X1626-3)</f>
        <v>42087</v>
      </c>
      <c r="X1626" s="567">
        <v>42090</v>
      </c>
      <c r="Y1626" s="527"/>
      <c r="Z1626" s="527"/>
      <c r="AA1626" s="572">
        <v>30000</v>
      </c>
      <c r="AB1626" s="915"/>
    </row>
    <row r="1627" spans="1:28" ht="25.5" x14ac:dyDescent="0.25">
      <c r="A1627" s="609">
        <v>19.12</v>
      </c>
      <c r="B1627" s="206" t="s">
        <v>1367</v>
      </c>
      <c r="C1627" s="527" t="str">
        <f t="shared" si="305"/>
        <v xml:space="preserve">2C </v>
      </c>
      <c r="D1627" s="578" t="s">
        <v>1244</v>
      </c>
      <c r="E1627" s="527" t="s">
        <v>1359</v>
      </c>
      <c r="F1627" s="205" t="s">
        <v>1295</v>
      </c>
      <c r="G1627" s="607" t="str">
        <f t="shared" si="317"/>
        <v>N/A</v>
      </c>
      <c r="H1627" s="607" t="str">
        <f t="shared" si="317"/>
        <v>N/A</v>
      </c>
      <c r="I1627" s="607" t="str">
        <f t="shared" si="317"/>
        <v>N/A</v>
      </c>
      <c r="J1627" s="607" t="str">
        <f t="shared" si="317"/>
        <v>N/A</v>
      </c>
      <c r="K1627" s="558">
        <f t="shared" ref="K1627:P1627" si="318">SUM(L1627*1)</f>
        <v>42237</v>
      </c>
      <c r="L1627" s="558">
        <f t="shared" si="318"/>
        <v>42237</v>
      </c>
      <c r="M1627" s="558">
        <f t="shared" si="318"/>
        <v>42237</v>
      </c>
      <c r="N1627" s="558">
        <f t="shared" si="318"/>
        <v>42237</v>
      </c>
      <c r="O1627" s="558">
        <f t="shared" si="318"/>
        <v>42237</v>
      </c>
      <c r="P1627" s="558">
        <f t="shared" si="318"/>
        <v>42237</v>
      </c>
      <c r="Q1627" s="558">
        <f t="shared" ref="Q1627:W1627" si="319">SUM(R1627-10)</f>
        <v>42237</v>
      </c>
      <c r="R1627" s="558">
        <f t="shared" si="319"/>
        <v>42247</v>
      </c>
      <c r="S1627" s="558">
        <f t="shared" si="319"/>
        <v>42257</v>
      </c>
      <c r="T1627" s="558">
        <f t="shared" si="319"/>
        <v>42267</v>
      </c>
      <c r="U1627" s="557">
        <f t="shared" si="319"/>
        <v>42277</v>
      </c>
      <c r="V1627" s="557">
        <f t="shared" si="319"/>
        <v>42287</v>
      </c>
      <c r="W1627" s="557">
        <f t="shared" si="319"/>
        <v>42297</v>
      </c>
      <c r="X1627" s="611">
        <v>42307</v>
      </c>
      <c r="Y1627" s="527"/>
      <c r="Z1627" s="527"/>
      <c r="AA1627" s="572">
        <v>5000</v>
      </c>
      <c r="AB1627" s="915"/>
    </row>
    <row r="1628" spans="1:28" ht="15.75" x14ac:dyDescent="0.25">
      <c r="A1628" s="562">
        <v>20</v>
      </c>
      <c r="B1628" s="599">
        <v>40000</v>
      </c>
      <c r="C1628" s="1007" t="s">
        <v>170</v>
      </c>
      <c r="D1628" s="1008"/>
      <c r="E1628" s="1008"/>
      <c r="F1628" s="1008"/>
      <c r="G1628" s="1008"/>
      <c r="H1628" s="1008"/>
      <c r="I1628" s="1008"/>
      <c r="J1628" s="1008"/>
      <c r="K1628" s="1008"/>
      <c r="L1628" s="1008"/>
      <c r="M1628" s="1008"/>
      <c r="N1628" s="1008"/>
      <c r="O1628" s="1008"/>
      <c r="P1628" s="1008"/>
      <c r="Q1628" s="1008"/>
      <c r="R1628" s="1008"/>
      <c r="S1628" s="1008"/>
      <c r="T1628" s="1008"/>
      <c r="U1628" s="1008"/>
      <c r="V1628" s="1008"/>
      <c r="W1628" s="1008"/>
      <c r="X1628" s="1009"/>
      <c r="Y1628" s="601"/>
      <c r="Z1628" s="601"/>
      <c r="AA1628" s="575">
        <f>SUM(AA1629:AA1630)</f>
        <v>9000</v>
      </c>
      <c r="AB1628" s="907">
        <v>9000</v>
      </c>
    </row>
    <row r="1629" spans="1:28" ht="25.5" x14ac:dyDescent="0.25">
      <c r="A1629" s="549">
        <v>20.010000000000002</v>
      </c>
      <c r="B1629" s="206" t="s">
        <v>1368</v>
      </c>
      <c r="C1629" s="527" t="str">
        <f t="shared" si="305"/>
        <v xml:space="preserve">2C </v>
      </c>
      <c r="D1629" s="578" t="s">
        <v>1244</v>
      </c>
      <c r="E1629" s="527" t="s">
        <v>1369</v>
      </c>
      <c r="F1629" s="205" t="s">
        <v>1246</v>
      </c>
      <c r="G1629" s="603" t="str">
        <f t="shared" ref="G1629:J1630" si="320">G1595</f>
        <v>N/A</v>
      </c>
      <c r="H1629" s="603" t="str">
        <f t="shared" si="320"/>
        <v>N/A</v>
      </c>
      <c r="I1629" s="603" t="str">
        <f t="shared" si="320"/>
        <v>N/A</v>
      </c>
      <c r="J1629" s="603" t="str">
        <f t="shared" si="320"/>
        <v>N/A</v>
      </c>
      <c r="K1629" s="558">
        <f t="shared" ref="K1629:P1630" si="321">SUM(L1629*1)</f>
        <v>42020</v>
      </c>
      <c r="L1629" s="558">
        <f t="shared" si="321"/>
        <v>42020</v>
      </c>
      <c r="M1629" s="558">
        <f t="shared" si="321"/>
        <v>42020</v>
      </c>
      <c r="N1629" s="558">
        <f t="shared" si="321"/>
        <v>42020</v>
      </c>
      <c r="O1629" s="558">
        <f t="shared" si="321"/>
        <v>42020</v>
      </c>
      <c r="P1629" s="558">
        <f t="shared" si="321"/>
        <v>42020</v>
      </c>
      <c r="Q1629" s="558">
        <f t="shared" ref="Q1629:W1630" si="322">SUM(R1629-10)</f>
        <v>42020</v>
      </c>
      <c r="R1629" s="558">
        <f t="shared" si="322"/>
        <v>42030</v>
      </c>
      <c r="S1629" s="558">
        <f t="shared" si="322"/>
        <v>42040</v>
      </c>
      <c r="T1629" s="558">
        <f t="shared" si="322"/>
        <v>42050</v>
      </c>
      <c r="U1629" s="557">
        <f t="shared" si="322"/>
        <v>42060</v>
      </c>
      <c r="V1629" s="557">
        <f t="shared" si="322"/>
        <v>42070</v>
      </c>
      <c r="W1629" s="557">
        <f t="shared" si="322"/>
        <v>42080</v>
      </c>
      <c r="X1629" s="611">
        <v>42090</v>
      </c>
      <c r="Y1629" s="527"/>
      <c r="Z1629" s="527"/>
      <c r="AA1629" s="572">
        <v>3000</v>
      </c>
      <c r="AB1629" s="915"/>
    </row>
    <row r="1630" spans="1:28" ht="25.5" x14ac:dyDescent="0.25">
      <c r="A1630" s="549">
        <v>20.02</v>
      </c>
      <c r="B1630" s="206" t="s">
        <v>338</v>
      </c>
      <c r="C1630" s="527" t="str">
        <f t="shared" si="305"/>
        <v xml:space="preserve">2C </v>
      </c>
      <c r="D1630" s="578" t="s">
        <v>1244</v>
      </c>
      <c r="E1630" s="527" t="s">
        <v>1370</v>
      </c>
      <c r="F1630" s="205" t="s">
        <v>1246</v>
      </c>
      <c r="G1630" s="607" t="str">
        <f t="shared" si="320"/>
        <v>N/A</v>
      </c>
      <c r="H1630" s="607" t="str">
        <f t="shared" si="320"/>
        <v>N/A</v>
      </c>
      <c r="I1630" s="607" t="str">
        <f t="shared" si="320"/>
        <v>N/A</v>
      </c>
      <c r="J1630" s="607" t="str">
        <f t="shared" si="320"/>
        <v>N/A</v>
      </c>
      <c r="K1630" s="558">
        <f t="shared" si="321"/>
        <v>42020</v>
      </c>
      <c r="L1630" s="558">
        <f t="shared" si="321"/>
        <v>42020</v>
      </c>
      <c r="M1630" s="558">
        <f t="shared" si="321"/>
        <v>42020</v>
      </c>
      <c r="N1630" s="558">
        <f t="shared" si="321"/>
        <v>42020</v>
      </c>
      <c r="O1630" s="558">
        <f t="shared" si="321"/>
        <v>42020</v>
      </c>
      <c r="P1630" s="558">
        <f t="shared" si="321"/>
        <v>42020</v>
      </c>
      <c r="Q1630" s="558">
        <f t="shared" si="322"/>
        <v>42020</v>
      </c>
      <c r="R1630" s="558">
        <f t="shared" si="322"/>
        <v>42030</v>
      </c>
      <c r="S1630" s="558">
        <f t="shared" si="322"/>
        <v>42040</v>
      </c>
      <c r="T1630" s="558">
        <f t="shared" si="322"/>
        <v>42050</v>
      </c>
      <c r="U1630" s="557">
        <f t="shared" si="322"/>
        <v>42060</v>
      </c>
      <c r="V1630" s="557">
        <f t="shared" si="322"/>
        <v>42070</v>
      </c>
      <c r="W1630" s="557">
        <f t="shared" si="322"/>
        <v>42080</v>
      </c>
      <c r="X1630" s="611">
        <v>42090</v>
      </c>
      <c r="Y1630" s="527"/>
      <c r="Z1630" s="527"/>
      <c r="AA1630" s="572">
        <v>6000</v>
      </c>
      <c r="AB1630" s="915"/>
    </row>
    <row r="1631" spans="1:28" x14ac:dyDescent="0.25">
      <c r="A1631" s="612"/>
      <c r="B1631" s="613"/>
      <c r="C1631" s="1010"/>
      <c r="D1631" s="1010"/>
      <c r="E1631" s="1010"/>
      <c r="F1631" s="1010"/>
      <c r="G1631" s="1010"/>
      <c r="H1631" s="1010"/>
      <c r="I1631" s="1010"/>
      <c r="J1631" s="1010"/>
      <c r="K1631" s="1010"/>
      <c r="L1631" s="1010"/>
      <c r="M1631" s="1010"/>
      <c r="N1631" s="1010"/>
      <c r="O1631" s="1010"/>
      <c r="P1631" s="1010"/>
      <c r="Q1631" s="1010"/>
      <c r="R1631" s="1010"/>
      <c r="S1631" s="1010"/>
      <c r="T1631" s="1010"/>
      <c r="U1631" s="1010"/>
      <c r="V1631" s="1010"/>
      <c r="W1631" s="1010"/>
      <c r="X1631" s="1010"/>
      <c r="Y1631" s="1010"/>
      <c r="Z1631" s="1010"/>
      <c r="AA1631" s="614">
        <f>SUM(AA1628,AA1619,AA1613,AA1582,AA1580,AA1575,AA1570,AA1567,AA1562,AA1558,AA1548,AA1543,AA1538,AA1536,AA1533,AA1530,AA1526,AA1524,)</f>
        <v>258094</v>
      </c>
      <c r="AB1631" s="882">
        <f>SUM(AB1628,AB1619,AB1613,AB1582,AB1580,AB1575,AB1570,AB1567,AB1562,AB1558,AB1548,AB1543,AB1538,AB1536,AB1533,AB1530,AB1526,AB1524,)</f>
        <v>258094</v>
      </c>
    </row>
    <row r="1632" spans="1:28" ht="26.25" x14ac:dyDescent="0.25">
      <c r="A1632" s="201"/>
      <c r="B1632" s="615" t="s">
        <v>1371</v>
      </c>
      <c r="C1632" s="616"/>
      <c r="D1632" s="616"/>
      <c r="E1632" s="617"/>
      <c r="F1632" s="618"/>
      <c r="G1632" s="618"/>
      <c r="H1632" s="618"/>
      <c r="I1632" s="618"/>
      <c r="J1632" s="618"/>
      <c r="K1632" s="619"/>
      <c r="L1632" s="620" t="s">
        <v>1372</v>
      </c>
      <c r="M1632" s="621"/>
      <c r="N1632" s="617" t="s">
        <v>177</v>
      </c>
      <c r="O1632" s="618"/>
      <c r="P1632" s="622" t="s">
        <v>178</v>
      </c>
      <c r="Q1632" s="616"/>
      <c r="R1632" s="623"/>
      <c r="S1632" s="201"/>
      <c r="T1632" s="624" t="s">
        <v>179</v>
      </c>
      <c r="U1632" s="621"/>
      <c r="V1632" s="621"/>
      <c r="W1632" s="625" t="s">
        <v>177</v>
      </c>
      <c r="X1632" s="626"/>
      <c r="Y1632" s="1011" t="s">
        <v>180</v>
      </c>
      <c r="Z1632" s="1012"/>
      <c r="AA1632" s="1013"/>
      <c r="AB1632" s="1014"/>
    </row>
    <row r="1633" spans="1:28" ht="26.25" x14ac:dyDescent="0.25">
      <c r="A1633" s="201"/>
      <c r="B1633" s="627" t="s">
        <v>181</v>
      </c>
      <c r="C1633" s="628"/>
      <c r="D1633" s="628"/>
      <c r="E1633" s="629"/>
      <c r="F1633" s="618"/>
      <c r="G1633" s="618"/>
      <c r="H1633" s="618"/>
      <c r="I1633" s="618"/>
      <c r="J1633" s="618"/>
      <c r="K1633" s="619"/>
      <c r="L1633" s="630" t="s">
        <v>1373</v>
      </c>
      <c r="M1633" s="631"/>
      <c r="N1633" s="629" t="s">
        <v>177</v>
      </c>
      <c r="O1633" s="618"/>
      <c r="P1633" s="632" t="s">
        <v>184</v>
      </c>
      <c r="Q1633" s="631"/>
      <c r="R1633" s="633"/>
      <c r="S1633" s="201"/>
      <c r="T1633" s="634" t="s">
        <v>185</v>
      </c>
      <c r="U1633" s="635"/>
      <c r="V1633" s="631"/>
      <c r="W1633" s="636" t="s">
        <v>177</v>
      </c>
      <c r="X1633" s="637"/>
      <c r="Y1633" s="1011" t="s">
        <v>186</v>
      </c>
      <c r="Z1633" s="1012"/>
      <c r="AA1633" s="1013"/>
      <c r="AB1633" s="1014"/>
    </row>
    <row r="1634" spans="1:28" x14ac:dyDescent="0.25">
      <c r="A1634" s="201"/>
      <c r="B1634" s="201"/>
      <c r="C1634" s="201"/>
      <c r="D1634" s="201"/>
      <c r="E1634" s="998" t="s">
        <v>1374</v>
      </c>
      <c r="F1634" s="999"/>
      <c r="G1634" s="999"/>
      <c r="H1634" s="999"/>
      <c r="I1634" s="999"/>
      <c r="J1634" s="999"/>
      <c r="K1634" s="999"/>
      <c r="L1634" s="999"/>
      <c r="M1634" s="999"/>
      <c r="N1634" s="999"/>
      <c r="O1634" s="999"/>
      <c r="P1634" s="999"/>
      <c r="Q1634" s="999"/>
      <c r="R1634" s="999"/>
      <c r="S1634" s="999"/>
      <c r="T1634" s="999"/>
      <c r="U1634" s="999"/>
      <c r="V1634" s="999"/>
      <c r="W1634" s="1000"/>
      <c r="X1634" s="626"/>
      <c r="Y1634" s="626"/>
      <c r="Z1634" s="626"/>
      <c r="AA1634" s="626"/>
      <c r="AB1634" s="917"/>
    </row>
    <row r="1635" spans="1:28" x14ac:dyDescent="0.25">
      <c r="A1635" s="201"/>
      <c r="B1635" s="201"/>
      <c r="C1635" s="201"/>
      <c r="D1635" s="201"/>
      <c r="E1635" s="1001"/>
      <c r="F1635" s="1002"/>
      <c r="G1635" s="1002"/>
      <c r="H1635" s="1002"/>
      <c r="I1635" s="1002"/>
      <c r="J1635" s="1002"/>
      <c r="K1635" s="1002"/>
      <c r="L1635" s="1002"/>
      <c r="M1635" s="1002"/>
      <c r="N1635" s="1002"/>
      <c r="O1635" s="1002"/>
      <c r="P1635" s="1002"/>
      <c r="Q1635" s="1002"/>
      <c r="R1635" s="1002"/>
      <c r="S1635" s="1002"/>
      <c r="T1635" s="1002"/>
      <c r="U1635" s="1002"/>
      <c r="V1635" s="1002"/>
      <c r="W1635" s="1003"/>
      <c r="X1635" s="626"/>
      <c r="Y1635" s="626"/>
      <c r="Z1635" s="626"/>
      <c r="AA1635" s="626"/>
      <c r="AB1635" s="917"/>
    </row>
    <row r="1636" spans="1:28" x14ac:dyDescent="0.25">
      <c r="A1636" s="201"/>
      <c r="B1636" s="201"/>
      <c r="C1636" s="201"/>
      <c r="D1636" s="201"/>
      <c r="E1636" s="1001" t="s">
        <v>1375</v>
      </c>
      <c r="F1636" s="1002"/>
      <c r="G1636" s="1002"/>
      <c r="H1636" s="1002"/>
      <c r="I1636" s="1002"/>
      <c r="J1636" s="1002"/>
      <c r="K1636" s="1002"/>
      <c r="L1636" s="1002"/>
      <c r="M1636" s="1002"/>
      <c r="N1636" s="1002"/>
      <c r="O1636" s="1002"/>
      <c r="P1636" s="1002"/>
      <c r="Q1636" s="1002"/>
      <c r="R1636" s="1002"/>
      <c r="S1636" s="1002"/>
      <c r="T1636" s="1002"/>
      <c r="U1636" s="1002"/>
      <c r="V1636" s="1002"/>
      <c r="W1636" s="1003"/>
      <c r="X1636" s="626"/>
      <c r="Y1636" s="626"/>
      <c r="Z1636" s="626"/>
      <c r="AA1636" s="626"/>
      <c r="AB1636" s="917"/>
    </row>
    <row r="1637" spans="1:28" x14ac:dyDescent="0.25">
      <c r="A1637" s="201"/>
      <c r="B1637" s="201"/>
      <c r="C1637" s="201"/>
      <c r="D1637" s="201"/>
      <c r="E1637" s="1004" t="s">
        <v>1376</v>
      </c>
      <c r="F1637" s="1005"/>
      <c r="G1637" s="1005"/>
      <c r="H1637" s="1005"/>
      <c r="I1637" s="1005"/>
      <c r="J1637" s="1005"/>
      <c r="K1637" s="1005"/>
      <c r="L1637" s="1005"/>
      <c r="M1637" s="1005"/>
      <c r="N1637" s="1005"/>
      <c r="O1637" s="1005"/>
      <c r="P1637" s="1005"/>
      <c r="Q1637" s="1005"/>
      <c r="R1637" s="1005"/>
      <c r="S1637" s="1005"/>
      <c r="T1637" s="1005"/>
      <c r="U1637" s="1005"/>
      <c r="V1637" s="1005"/>
      <c r="W1637" s="1006"/>
      <c r="X1637" s="626"/>
      <c r="Y1637" s="626"/>
      <c r="Z1637" s="626"/>
      <c r="AA1637" s="626"/>
      <c r="AB1637" s="917"/>
    </row>
    <row r="1638" spans="1:28" x14ac:dyDescent="0.25">
      <c r="A1638" s="201"/>
      <c r="B1638" s="201"/>
      <c r="C1638" s="201"/>
      <c r="D1638" s="201"/>
      <c r="E1638" s="201"/>
      <c r="F1638" s="201"/>
      <c r="G1638" s="201"/>
      <c r="H1638" s="201"/>
      <c r="I1638" s="201"/>
      <c r="J1638" s="201"/>
      <c r="K1638" s="201"/>
      <c r="L1638" s="201"/>
      <c r="M1638" s="201"/>
      <c r="N1638" s="201"/>
      <c r="O1638" s="201"/>
      <c r="P1638" s="201"/>
      <c r="Q1638" s="201"/>
      <c r="R1638" s="201"/>
      <c r="S1638" s="201"/>
      <c r="T1638" s="201"/>
      <c r="U1638" s="201"/>
      <c r="V1638" s="201"/>
      <c r="W1638" s="201"/>
      <c r="X1638" s="626"/>
      <c r="Y1638" s="626"/>
      <c r="Z1638" s="626"/>
      <c r="AA1638" s="626"/>
      <c r="AB1638" s="917"/>
    </row>
    <row r="1640" spans="1:28" ht="15.75" x14ac:dyDescent="0.25">
      <c r="A1640" s="119"/>
      <c r="B1640" s="985" t="s">
        <v>0</v>
      </c>
      <c r="C1640" s="985"/>
      <c r="D1640" s="985"/>
      <c r="E1640" s="985"/>
      <c r="F1640" s="985"/>
      <c r="G1640" s="985"/>
      <c r="H1640" s="985"/>
      <c r="I1640" s="985"/>
      <c r="J1640" s="985"/>
      <c r="K1640" s="985"/>
      <c r="L1640" s="985"/>
      <c r="M1640" s="985"/>
      <c r="N1640" s="985"/>
      <c r="O1640" s="985"/>
      <c r="P1640" s="985"/>
      <c r="Q1640" s="985"/>
      <c r="R1640" s="985"/>
      <c r="S1640" s="985"/>
      <c r="T1640" s="985"/>
      <c r="U1640" s="985"/>
      <c r="V1640" s="985"/>
      <c r="W1640" s="985"/>
      <c r="X1640" s="985"/>
      <c r="Y1640" s="985"/>
      <c r="Z1640" s="985"/>
      <c r="AA1640" s="985"/>
      <c r="AB1640" s="985"/>
    </row>
    <row r="1641" spans="1:28" ht="15.75" x14ac:dyDescent="0.25">
      <c r="B1641" s="985" t="s">
        <v>1</v>
      </c>
      <c r="C1641" s="985"/>
      <c r="D1641" s="985"/>
      <c r="E1641" s="985"/>
      <c r="F1641" s="985"/>
      <c r="G1641" s="985"/>
      <c r="H1641" s="985"/>
      <c r="I1641" s="985"/>
      <c r="J1641" s="985"/>
      <c r="K1641" s="985"/>
      <c r="L1641" s="985"/>
      <c r="M1641" s="985"/>
      <c r="N1641" s="985"/>
      <c r="O1641" s="985"/>
      <c r="P1641" s="985"/>
      <c r="Q1641" s="985"/>
      <c r="R1641" s="985"/>
      <c r="S1641" s="985"/>
      <c r="T1641" s="985"/>
      <c r="U1641" s="985"/>
      <c r="V1641" s="985"/>
      <c r="W1641" s="985"/>
      <c r="X1641" s="985"/>
      <c r="Y1641" s="985"/>
      <c r="Z1641" s="985"/>
      <c r="AA1641" s="985"/>
      <c r="AB1641" s="985"/>
    </row>
    <row r="1642" spans="1:28" ht="15.75" x14ac:dyDescent="0.25">
      <c r="B1642" s="985" t="s">
        <v>1377</v>
      </c>
      <c r="C1642" s="985"/>
      <c r="D1642" s="985"/>
      <c r="E1642" s="985"/>
      <c r="F1642" s="985"/>
      <c r="G1642" s="985"/>
      <c r="H1642" s="985"/>
      <c r="I1642" s="985"/>
      <c r="J1642" s="985"/>
      <c r="K1642" s="985"/>
      <c r="L1642" s="985"/>
      <c r="M1642" s="985"/>
      <c r="N1642" s="985"/>
      <c r="O1642" s="985"/>
      <c r="P1642" s="985"/>
      <c r="Q1642" s="985"/>
      <c r="R1642" s="985"/>
      <c r="S1642" s="985"/>
      <c r="T1642" s="985"/>
      <c r="U1642" s="985"/>
      <c r="V1642" s="985"/>
      <c r="W1642" s="985"/>
      <c r="X1642" s="985"/>
      <c r="Y1642" s="985"/>
      <c r="Z1642" s="985"/>
      <c r="AA1642" s="985"/>
      <c r="AB1642" s="985"/>
    </row>
    <row r="1643" spans="1:28" ht="15.75" x14ac:dyDescent="0.25">
      <c r="B1643" s="985" t="s">
        <v>190</v>
      </c>
      <c r="C1643" s="985"/>
      <c r="D1643" s="985"/>
      <c r="E1643" s="985"/>
      <c r="F1643" s="985"/>
      <c r="G1643" s="985"/>
      <c r="H1643" s="985"/>
      <c r="I1643" s="985"/>
      <c r="J1643" s="985"/>
      <c r="K1643" s="985"/>
      <c r="L1643" s="985"/>
      <c r="M1643" s="985"/>
      <c r="N1643" s="985"/>
      <c r="O1643" s="985"/>
      <c r="P1643" s="985"/>
      <c r="Q1643" s="985"/>
      <c r="R1643" s="985"/>
      <c r="S1643" s="985"/>
      <c r="T1643" s="985"/>
      <c r="U1643" s="985"/>
      <c r="V1643" s="985"/>
      <c r="W1643" s="985"/>
      <c r="X1643" s="985"/>
      <c r="Y1643" s="985"/>
      <c r="Z1643" s="985"/>
      <c r="AA1643" s="985"/>
      <c r="AB1643" s="985"/>
    </row>
    <row r="1644" spans="1:28" ht="15.75" x14ac:dyDescent="0.25">
      <c r="A1644" s="120"/>
      <c r="B1644" s="986"/>
      <c r="C1644" s="986"/>
      <c r="D1644" s="986"/>
      <c r="E1644" s="986"/>
      <c r="F1644" s="986"/>
      <c r="G1644" s="986"/>
      <c r="H1644" s="986"/>
      <c r="I1644" s="986"/>
      <c r="J1644" s="986"/>
      <c r="K1644" s="986"/>
      <c r="L1644" s="986"/>
      <c r="M1644" s="986"/>
      <c r="N1644" s="986"/>
      <c r="O1644" s="986"/>
      <c r="P1644" s="986"/>
      <c r="Q1644" s="986"/>
      <c r="R1644" s="986"/>
      <c r="S1644" s="986"/>
      <c r="T1644" s="986"/>
      <c r="U1644" s="986"/>
      <c r="V1644" s="986"/>
      <c r="W1644" s="986"/>
      <c r="X1644" s="986"/>
      <c r="Y1644" s="986"/>
      <c r="Z1644" s="986"/>
      <c r="AA1644" s="986"/>
      <c r="AB1644" s="986"/>
    </row>
    <row r="1645" spans="1:28" x14ac:dyDescent="0.25">
      <c r="B1645" s="119"/>
      <c r="C1645" s="119"/>
      <c r="D1645" s="119"/>
      <c r="E1645" s="119"/>
      <c r="F1645" s="119"/>
      <c r="G1645" s="119"/>
      <c r="H1645" s="119"/>
      <c r="I1645" s="119"/>
      <c r="J1645" s="119"/>
      <c r="K1645" s="119"/>
      <c r="L1645" s="119"/>
      <c r="M1645" s="119"/>
      <c r="N1645" s="119"/>
      <c r="O1645" s="119"/>
      <c r="P1645" s="119"/>
      <c r="R1645" s="121"/>
      <c r="S1645" s="121"/>
      <c r="T1645" s="121"/>
      <c r="U1645" s="121"/>
      <c r="V1645" s="121"/>
      <c r="X1645" s="424"/>
      <c r="AA1645" s="424"/>
    </row>
    <row r="1646" spans="1:28" x14ac:dyDescent="0.25">
      <c r="A1646" s="987" t="s">
        <v>3</v>
      </c>
      <c r="B1646" s="987"/>
      <c r="C1646" s="987"/>
      <c r="D1646" s="987"/>
      <c r="E1646" s="987"/>
      <c r="F1646" s="987"/>
      <c r="G1646" s="988" t="s">
        <v>4</v>
      </c>
      <c r="H1646" s="988"/>
      <c r="I1646" s="988"/>
      <c r="J1646" s="988"/>
      <c r="K1646" s="988"/>
      <c r="L1646" s="988"/>
      <c r="M1646" s="988"/>
      <c r="N1646" s="988"/>
      <c r="O1646" s="988"/>
      <c r="P1646" s="988"/>
      <c r="Q1646" s="988"/>
      <c r="R1646" s="988"/>
      <c r="S1646" s="988"/>
      <c r="T1646" s="988"/>
      <c r="U1646" s="988"/>
      <c r="V1646" s="988"/>
      <c r="W1646" s="988"/>
      <c r="X1646" s="988"/>
      <c r="Y1646" s="988"/>
      <c r="Z1646" s="988"/>
      <c r="AA1646" s="988"/>
      <c r="AB1646" s="989"/>
    </row>
    <row r="1647" spans="1:28" x14ac:dyDescent="0.25">
      <c r="A1647" s="987"/>
      <c r="B1647" s="987"/>
      <c r="C1647" s="987"/>
      <c r="D1647" s="987"/>
      <c r="E1647" s="987"/>
      <c r="F1647" s="987"/>
      <c r="G1647" s="988" t="s">
        <v>5</v>
      </c>
      <c r="H1647" s="988"/>
      <c r="I1647" s="988"/>
      <c r="J1647" s="989"/>
      <c r="K1647" s="990" t="s">
        <v>6</v>
      </c>
      <c r="L1647" s="988"/>
      <c r="M1647" s="988"/>
      <c r="N1647" s="989"/>
      <c r="O1647" s="990" t="s">
        <v>7</v>
      </c>
      <c r="P1647" s="988"/>
      <c r="Q1647" s="988"/>
      <c r="R1647" s="988"/>
      <c r="S1647" s="990" t="s">
        <v>8</v>
      </c>
      <c r="T1647" s="988"/>
      <c r="U1647" s="988"/>
      <c r="V1647" s="989"/>
      <c r="W1647" s="990" t="s">
        <v>9</v>
      </c>
      <c r="X1647" s="989"/>
      <c r="Y1647" s="991" t="s">
        <v>10</v>
      </c>
      <c r="Z1647" s="992"/>
      <c r="AA1647" s="992"/>
      <c r="AB1647" s="993"/>
    </row>
    <row r="1648" spans="1:28" ht="15.75" thickBot="1" x14ac:dyDescent="0.3">
      <c r="A1648" s="987"/>
      <c r="B1648" s="987"/>
      <c r="C1648" s="987"/>
      <c r="D1648" s="987"/>
      <c r="E1648" s="987"/>
      <c r="F1648" s="987"/>
      <c r="G1648" s="964" t="s">
        <v>11</v>
      </c>
      <c r="H1648" s="963"/>
      <c r="I1648" s="971" t="s">
        <v>12</v>
      </c>
      <c r="J1648" s="972"/>
      <c r="K1648" s="973" t="s">
        <v>13</v>
      </c>
      <c r="L1648" s="972"/>
      <c r="M1648" s="973" t="s">
        <v>14</v>
      </c>
      <c r="N1648" s="972"/>
      <c r="O1648" s="973" t="s">
        <v>15</v>
      </c>
      <c r="P1648" s="972"/>
      <c r="Q1648" s="973" t="s">
        <v>16</v>
      </c>
      <c r="R1648" s="972"/>
      <c r="S1648" s="973" t="s">
        <v>17</v>
      </c>
      <c r="T1648" s="972"/>
      <c r="U1648" s="973" t="s">
        <v>18</v>
      </c>
      <c r="V1648" s="972"/>
      <c r="W1648" s="973" t="s">
        <v>19</v>
      </c>
      <c r="X1648" s="972"/>
      <c r="Y1648" s="994"/>
      <c r="Z1648" s="995"/>
      <c r="AA1648" s="995"/>
      <c r="AB1648" s="996"/>
    </row>
    <row r="1649" spans="1:28" ht="39" thickTop="1" x14ac:dyDescent="0.25">
      <c r="A1649" s="656" t="s">
        <v>20</v>
      </c>
      <c r="B1649" s="122" t="s">
        <v>21</v>
      </c>
      <c r="C1649" s="650" t="s">
        <v>22</v>
      </c>
      <c r="D1649" s="974" t="s">
        <v>23</v>
      </c>
      <c r="E1649" s="975"/>
      <c r="F1649" s="645" t="s">
        <v>24</v>
      </c>
      <c r="G1649" s="6" t="s">
        <v>25</v>
      </c>
      <c r="H1649" s="6" t="s">
        <v>26</v>
      </c>
      <c r="I1649" s="6" t="s">
        <v>25</v>
      </c>
      <c r="J1649" s="6" t="s">
        <v>26</v>
      </c>
      <c r="K1649" s="6" t="s">
        <v>25</v>
      </c>
      <c r="L1649" s="6" t="s">
        <v>26</v>
      </c>
      <c r="M1649" s="6" t="s">
        <v>25</v>
      </c>
      <c r="N1649" s="6" t="s">
        <v>26</v>
      </c>
      <c r="O1649" s="6" t="s">
        <v>25</v>
      </c>
      <c r="P1649" s="6" t="s">
        <v>26</v>
      </c>
      <c r="Q1649" s="645" t="s">
        <v>25</v>
      </c>
      <c r="R1649" s="645" t="s">
        <v>26</v>
      </c>
      <c r="S1649" s="645" t="s">
        <v>25</v>
      </c>
      <c r="T1649" s="645" t="s">
        <v>26</v>
      </c>
      <c r="U1649" s="645" t="s">
        <v>25</v>
      </c>
      <c r="V1649" s="645" t="s">
        <v>26</v>
      </c>
      <c r="W1649" s="645" t="s">
        <v>25</v>
      </c>
      <c r="X1649" s="426" t="s">
        <v>26</v>
      </c>
      <c r="Y1649" s="650" t="s">
        <v>27</v>
      </c>
      <c r="Z1649" s="650" t="s">
        <v>28</v>
      </c>
      <c r="AA1649" s="426" t="s">
        <v>29</v>
      </c>
      <c r="AB1649" s="880" t="s">
        <v>30</v>
      </c>
    </row>
    <row r="1650" spans="1:28" x14ac:dyDescent="0.25">
      <c r="A1650" s="976"/>
      <c r="B1650" s="932" t="s">
        <v>31</v>
      </c>
      <c r="C1650" s="978" t="s">
        <v>341</v>
      </c>
      <c r="D1650" s="979" t="s">
        <v>33</v>
      </c>
      <c r="E1650" s="980"/>
      <c r="F1650" s="938" t="s">
        <v>34</v>
      </c>
      <c r="G1650" s="648" t="s">
        <v>35</v>
      </c>
      <c r="H1650" s="648" t="s">
        <v>35</v>
      </c>
      <c r="I1650" s="648" t="s">
        <v>35</v>
      </c>
      <c r="J1650" s="648" t="s">
        <v>35</v>
      </c>
      <c r="K1650" s="648" t="s">
        <v>35</v>
      </c>
      <c r="L1650" s="648" t="s">
        <v>35</v>
      </c>
      <c r="M1650" s="648" t="s">
        <v>35</v>
      </c>
      <c r="N1650" s="648" t="s">
        <v>35</v>
      </c>
      <c r="O1650" s="648" t="s">
        <v>35</v>
      </c>
      <c r="P1650" s="648" t="s">
        <v>35</v>
      </c>
      <c r="Q1650" s="648" t="s">
        <v>35</v>
      </c>
      <c r="R1650" s="648" t="s">
        <v>35</v>
      </c>
      <c r="S1650" s="648" t="s">
        <v>35</v>
      </c>
      <c r="T1650" s="648" t="s">
        <v>35</v>
      </c>
      <c r="U1650" s="648" t="s">
        <v>35</v>
      </c>
      <c r="V1650" s="648" t="s">
        <v>35</v>
      </c>
      <c r="W1650" s="648" t="s">
        <v>35</v>
      </c>
      <c r="X1650" s="655" t="s">
        <v>35</v>
      </c>
      <c r="Y1650" s="939" t="s">
        <v>36</v>
      </c>
      <c r="Z1650" s="939" t="s">
        <v>36</v>
      </c>
      <c r="AA1650" s="997"/>
      <c r="AB1650" s="941" t="s">
        <v>36</v>
      </c>
    </row>
    <row r="1651" spans="1:28" ht="36" x14ac:dyDescent="0.25">
      <c r="A1651" s="977"/>
      <c r="B1651" s="932"/>
      <c r="C1651" s="978"/>
      <c r="D1651" s="649" t="s">
        <v>327</v>
      </c>
      <c r="E1651" s="429" t="s">
        <v>328</v>
      </c>
      <c r="F1651" s="938"/>
      <c r="G1651" s="10" t="s">
        <v>36</v>
      </c>
      <c r="H1651" s="10" t="s">
        <v>36</v>
      </c>
      <c r="I1651" s="10" t="s">
        <v>36</v>
      </c>
      <c r="J1651" s="10" t="s">
        <v>36</v>
      </c>
      <c r="K1651" s="10" t="s">
        <v>36</v>
      </c>
      <c r="L1651" s="10" t="s">
        <v>36</v>
      </c>
      <c r="M1651" s="10" t="s">
        <v>36</v>
      </c>
      <c r="N1651" s="10" t="s">
        <v>36</v>
      </c>
      <c r="O1651" s="10" t="s">
        <v>36</v>
      </c>
      <c r="P1651" s="10" t="s">
        <v>36</v>
      </c>
      <c r="Q1651" s="10" t="s">
        <v>36</v>
      </c>
      <c r="R1651" s="11" t="s">
        <v>36</v>
      </c>
      <c r="S1651" s="11" t="s">
        <v>36</v>
      </c>
      <c r="T1651" s="11" t="s">
        <v>36</v>
      </c>
      <c r="U1651" s="11" t="s">
        <v>36</v>
      </c>
      <c r="V1651" s="11" t="s">
        <v>36</v>
      </c>
      <c r="W1651" s="11" t="s">
        <v>36</v>
      </c>
      <c r="X1651" s="430" t="s">
        <v>36</v>
      </c>
      <c r="Y1651" s="939"/>
      <c r="Z1651" s="939"/>
      <c r="AA1651" s="997"/>
      <c r="AB1651" s="941"/>
    </row>
    <row r="1652" spans="1:28" ht="96" x14ac:dyDescent="0.25">
      <c r="A1652" s="431"/>
      <c r="B1652" s="432" t="s">
        <v>329</v>
      </c>
      <c r="C1652" s="433" t="s">
        <v>330</v>
      </c>
      <c r="D1652" s="433" t="s">
        <v>331</v>
      </c>
      <c r="E1652" s="434" t="s">
        <v>493</v>
      </c>
      <c r="F1652" s="435" t="s">
        <v>332</v>
      </c>
      <c r="G1652" s="436"/>
      <c r="H1652" s="436"/>
      <c r="I1652" s="436"/>
      <c r="J1652" s="436"/>
      <c r="K1652" s="436"/>
      <c r="L1652" s="436"/>
      <c r="M1652" s="436"/>
      <c r="N1652" s="436"/>
      <c r="O1652" s="436"/>
      <c r="P1652" s="436"/>
      <c r="Q1652" s="436"/>
      <c r="R1652" s="436"/>
      <c r="S1652" s="436"/>
      <c r="T1652" s="436"/>
      <c r="U1652" s="436"/>
      <c r="V1652" s="436"/>
      <c r="W1652" s="436"/>
      <c r="X1652" s="436"/>
      <c r="Y1652" s="437"/>
      <c r="Z1652" s="437"/>
      <c r="AA1652" s="438"/>
      <c r="AB1652" s="881"/>
    </row>
    <row r="1653" spans="1:28" ht="25.5" x14ac:dyDescent="0.25">
      <c r="A1653" s="662">
        <v>1</v>
      </c>
      <c r="B1653" s="663" t="s">
        <v>45</v>
      </c>
      <c r="C1653" s="664" t="s">
        <v>307</v>
      </c>
      <c r="D1653" s="665" t="s">
        <v>1378</v>
      </c>
      <c r="E1653" s="666" t="s">
        <v>1379</v>
      </c>
      <c r="F1653" s="666" t="s">
        <v>1380</v>
      </c>
      <c r="G1653" s="667" t="s">
        <v>44</v>
      </c>
      <c r="H1653" s="667" t="s">
        <v>44</v>
      </c>
      <c r="I1653" s="667" t="s">
        <v>44</v>
      </c>
      <c r="J1653" s="667" t="s">
        <v>44</v>
      </c>
      <c r="K1653" s="667">
        <f>SUM(L1653-8)</f>
        <v>42060</v>
      </c>
      <c r="L1653" s="667">
        <f>SUM(M1653*1)</f>
        <v>42068</v>
      </c>
      <c r="M1653" s="667">
        <f>SUM(N1653*1)</f>
        <v>42068</v>
      </c>
      <c r="N1653" s="667">
        <f>SUM(O1653-1)</f>
        <v>42068</v>
      </c>
      <c r="O1653" s="667">
        <f>SUM(U1653-3)</f>
        <v>42069</v>
      </c>
      <c r="P1653" s="667">
        <f>SUM(U1653*1)</f>
        <v>42072</v>
      </c>
      <c r="Q1653" s="667" t="s">
        <v>44</v>
      </c>
      <c r="R1653" s="667" t="s">
        <v>44</v>
      </c>
      <c r="S1653" s="667" t="s">
        <v>44</v>
      </c>
      <c r="T1653" s="667" t="s">
        <v>44</v>
      </c>
      <c r="U1653" s="667">
        <f>SUM(V1653-4)</f>
        <v>42072</v>
      </c>
      <c r="V1653" s="667">
        <f>SUM(W1653-4)</f>
        <v>42076</v>
      </c>
      <c r="W1653" s="667">
        <f>SUM(X1653-3)</f>
        <v>42080</v>
      </c>
      <c r="X1653" s="667">
        <v>42083</v>
      </c>
      <c r="Y1653" s="668"/>
      <c r="Z1653" s="668"/>
      <c r="AA1653" s="669">
        <v>22000</v>
      </c>
      <c r="AB1653" s="918"/>
    </row>
    <row r="1654" spans="1:28" x14ac:dyDescent="0.25">
      <c r="A1654" s="651"/>
      <c r="B1654" s="670" t="s">
        <v>1381</v>
      </c>
      <c r="C1654" s="671"/>
      <c r="D1654" s="672"/>
      <c r="E1654" s="555"/>
      <c r="F1654" s="205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7"/>
      <c r="Z1654" s="17"/>
      <c r="AA1654" s="673"/>
      <c r="AB1654" s="856"/>
    </row>
    <row r="1655" spans="1:28" x14ac:dyDescent="0.25">
      <c r="A1655" s="651"/>
      <c r="B1655" s="670" t="s">
        <v>1382</v>
      </c>
      <c r="C1655" s="671"/>
      <c r="D1655" s="672"/>
      <c r="E1655" s="555"/>
      <c r="F1655" s="205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7"/>
      <c r="Z1655" s="17"/>
      <c r="AA1655" s="673"/>
      <c r="AB1655" s="856"/>
    </row>
    <row r="1656" spans="1:28" x14ac:dyDescent="0.25">
      <c r="A1656" s="651"/>
      <c r="B1656" s="670" t="s">
        <v>1383</v>
      </c>
      <c r="C1656" s="671"/>
      <c r="D1656" s="672"/>
      <c r="E1656" s="555"/>
      <c r="F1656" s="205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7"/>
      <c r="Z1656" s="17"/>
      <c r="AA1656" s="673"/>
      <c r="AB1656" s="856"/>
    </row>
    <row r="1657" spans="1:28" x14ac:dyDescent="0.25">
      <c r="A1657" s="651"/>
      <c r="B1657" s="670" t="s">
        <v>1384</v>
      </c>
      <c r="C1657" s="671"/>
      <c r="D1657" s="672"/>
      <c r="E1657" s="555"/>
      <c r="F1657" s="205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7"/>
      <c r="Z1657" s="17"/>
      <c r="AA1657" s="673"/>
      <c r="AB1657" s="856"/>
    </row>
    <row r="1658" spans="1:28" x14ac:dyDescent="0.25">
      <c r="A1658" s="651"/>
      <c r="B1658" s="670" t="s">
        <v>1385</v>
      </c>
      <c r="C1658" s="671"/>
      <c r="D1658" s="672"/>
      <c r="E1658" s="555"/>
      <c r="F1658" s="205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7"/>
      <c r="Z1658" s="17"/>
      <c r="AA1658" s="673"/>
      <c r="AB1658" s="856"/>
    </row>
    <row r="1659" spans="1:28" x14ac:dyDescent="0.25">
      <c r="A1659" s="651"/>
      <c r="B1659" s="674" t="s">
        <v>1386</v>
      </c>
      <c r="C1659" s="671"/>
      <c r="D1659" s="672"/>
      <c r="E1659" s="555"/>
      <c r="F1659" s="205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7"/>
      <c r="Z1659" s="17"/>
      <c r="AA1659" s="673"/>
      <c r="AB1659" s="856"/>
    </row>
    <row r="1660" spans="1:28" x14ac:dyDescent="0.25">
      <c r="A1660" s="651"/>
      <c r="B1660" s="674" t="s">
        <v>1387</v>
      </c>
      <c r="C1660" s="671"/>
      <c r="D1660" s="672"/>
      <c r="E1660" s="555"/>
      <c r="F1660" s="205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7"/>
      <c r="Z1660" s="17"/>
      <c r="AA1660" s="673"/>
      <c r="AB1660" s="856"/>
    </row>
    <row r="1661" spans="1:28" x14ac:dyDescent="0.25">
      <c r="A1661" s="651"/>
      <c r="B1661" s="670" t="s">
        <v>1388</v>
      </c>
      <c r="C1661" s="671"/>
      <c r="D1661" s="672"/>
      <c r="E1661" s="555"/>
      <c r="F1661" s="205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7"/>
      <c r="Z1661" s="17"/>
      <c r="AA1661" s="673"/>
      <c r="AB1661" s="856"/>
    </row>
    <row r="1662" spans="1:28" x14ac:dyDescent="0.25">
      <c r="A1662" s="651"/>
      <c r="B1662" s="670" t="s">
        <v>1389</v>
      </c>
      <c r="C1662" s="671"/>
      <c r="D1662" s="672"/>
      <c r="E1662" s="555"/>
      <c r="F1662" s="205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7"/>
      <c r="Z1662" s="17"/>
      <c r="AA1662" s="673"/>
      <c r="AB1662" s="856"/>
    </row>
    <row r="1663" spans="1:28" x14ac:dyDescent="0.25">
      <c r="A1663" s="651"/>
      <c r="B1663" s="675" t="s">
        <v>1390</v>
      </c>
      <c r="C1663" s="671"/>
      <c r="D1663" s="672"/>
      <c r="E1663" s="555"/>
      <c r="F1663" s="205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7"/>
      <c r="Z1663" s="17"/>
      <c r="AA1663" s="673"/>
      <c r="AB1663" s="856"/>
    </row>
    <row r="1664" spans="1:28" x14ac:dyDescent="0.25">
      <c r="A1664" s="651"/>
      <c r="B1664" s="675" t="s">
        <v>1391</v>
      </c>
      <c r="C1664" s="671"/>
      <c r="D1664" s="672"/>
      <c r="E1664" s="555"/>
      <c r="F1664" s="205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7"/>
      <c r="Z1664" s="17"/>
      <c r="AA1664" s="673"/>
      <c r="AB1664" s="856"/>
    </row>
    <row r="1665" spans="1:28" ht="25.5" x14ac:dyDescent="0.25">
      <c r="A1665" s="676">
        <v>2</v>
      </c>
      <c r="B1665" s="677" t="s">
        <v>334</v>
      </c>
      <c r="C1665" s="664" t="s">
        <v>307</v>
      </c>
      <c r="D1665" s="665" t="s">
        <v>1378</v>
      </c>
      <c r="E1665" s="678" t="s">
        <v>1392</v>
      </c>
      <c r="F1665" s="666" t="s">
        <v>1393</v>
      </c>
      <c r="G1665" s="679" t="s">
        <v>44</v>
      </c>
      <c r="H1665" s="679" t="s">
        <v>44</v>
      </c>
      <c r="I1665" s="679" t="s">
        <v>44</v>
      </c>
      <c r="J1665" s="679" t="s">
        <v>44</v>
      </c>
      <c r="K1665" s="679" t="s">
        <v>44</v>
      </c>
      <c r="L1665" s="679" t="s">
        <v>44</v>
      </c>
      <c r="M1665" s="679" t="s">
        <v>44</v>
      </c>
      <c r="N1665" s="679" t="s">
        <v>44</v>
      </c>
      <c r="O1665" s="679" t="s">
        <v>44</v>
      </c>
      <c r="P1665" s="679" t="s">
        <v>44</v>
      </c>
      <c r="Q1665" s="679" t="s">
        <v>44</v>
      </c>
      <c r="R1665" s="679" t="s">
        <v>44</v>
      </c>
      <c r="S1665" s="679" t="s">
        <v>44</v>
      </c>
      <c r="T1665" s="679" t="s">
        <v>44</v>
      </c>
      <c r="U1665" s="667">
        <f>SUM(V1665-2)</f>
        <v>42055</v>
      </c>
      <c r="V1665" s="667">
        <f>SUM(W1665-3)</f>
        <v>42057</v>
      </c>
      <c r="W1665" s="679">
        <f>SUM(X1665-2)</f>
        <v>42060</v>
      </c>
      <c r="X1665" s="679">
        <v>42062</v>
      </c>
      <c r="Y1665" s="680"/>
      <c r="Z1665" s="680"/>
      <c r="AA1665" s="681">
        <v>5000</v>
      </c>
      <c r="AB1665" s="919"/>
    </row>
    <row r="1666" spans="1:28" x14ac:dyDescent="0.25">
      <c r="A1666" s="651"/>
      <c r="B1666" s="675" t="s">
        <v>1394</v>
      </c>
      <c r="C1666" s="671"/>
      <c r="D1666" s="672"/>
      <c r="E1666" s="643"/>
      <c r="F1666" s="205"/>
      <c r="G1666" s="149"/>
      <c r="H1666" s="149"/>
      <c r="I1666" s="149"/>
      <c r="J1666" s="149"/>
      <c r="K1666" s="149"/>
      <c r="L1666" s="149"/>
      <c r="M1666" s="149"/>
      <c r="N1666" s="149"/>
      <c r="O1666" s="149"/>
      <c r="P1666" s="149"/>
      <c r="Q1666" s="149"/>
      <c r="R1666" s="149"/>
      <c r="S1666" s="149"/>
      <c r="T1666" s="149"/>
      <c r="U1666" s="16"/>
      <c r="V1666" s="16"/>
      <c r="W1666" s="149"/>
      <c r="X1666" s="149"/>
      <c r="Y1666" s="654"/>
      <c r="Z1666" s="654"/>
      <c r="AA1666" s="231"/>
      <c r="AB1666" s="860"/>
    </row>
    <row r="1667" spans="1:28" x14ac:dyDescent="0.25">
      <c r="A1667" s="651"/>
      <c r="B1667" s="675" t="s">
        <v>1395</v>
      </c>
      <c r="C1667" s="671"/>
      <c r="D1667" s="672"/>
      <c r="E1667" s="643"/>
      <c r="F1667" s="205"/>
      <c r="G1667" s="149"/>
      <c r="H1667" s="149"/>
      <c r="I1667" s="149"/>
      <c r="J1667" s="149"/>
      <c r="K1667" s="149"/>
      <c r="L1667" s="149"/>
      <c r="M1667" s="149"/>
      <c r="N1667" s="149"/>
      <c r="O1667" s="149"/>
      <c r="P1667" s="149"/>
      <c r="Q1667" s="149"/>
      <c r="R1667" s="149"/>
      <c r="S1667" s="149"/>
      <c r="T1667" s="149"/>
      <c r="U1667" s="16"/>
      <c r="V1667" s="16"/>
      <c r="W1667" s="149"/>
      <c r="X1667" s="149"/>
      <c r="Y1667" s="654"/>
      <c r="Z1667" s="654"/>
      <c r="AA1667" s="231"/>
      <c r="AB1667" s="860"/>
    </row>
    <row r="1668" spans="1:28" x14ac:dyDescent="0.25">
      <c r="A1668" s="651"/>
      <c r="B1668" s="682" t="s">
        <v>1396</v>
      </c>
      <c r="C1668" s="671"/>
      <c r="D1668" s="672"/>
      <c r="E1668" s="643"/>
      <c r="F1668" s="205"/>
      <c r="G1668" s="149"/>
      <c r="H1668" s="149"/>
      <c r="I1668" s="149"/>
      <c r="J1668" s="149"/>
      <c r="K1668" s="149"/>
      <c r="L1668" s="149"/>
      <c r="M1668" s="149"/>
      <c r="N1668" s="149"/>
      <c r="O1668" s="149"/>
      <c r="P1668" s="149"/>
      <c r="Q1668" s="149"/>
      <c r="R1668" s="149"/>
      <c r="S1668" s="149"/>
      <c r="T1668" s="149"/>
      <c r="U1668" s="16"/>
      <c r="V1668" s="16"/>
      <c r="W1668" s="149"/>
      <c r="X1668" s="149"/>
      <c r="Y1668" s="654"/>
      <c r="Z1668" s="654"/>
      <c r="AA1668" s="231"/>
      <c r="AB1668" s="860"/>
    </row>
    <row r="1669" spans="1:28" ht="25.5" x14ac:dyDescent="0.25">
      <c r="A1669" s="683">
        <v>3</v>
      </c>
      <c r="B1669" s="677" t="s">
        <v>813</v>
      </c>
      <c r="C1669" s="664" t="s">
        <v>307</v>
      </c>
      <c r="D1669" s="665" t="s">
        <v>1378</v>
      </c>
      <c r="E1669" s="678" t="s">
        <v>1397</v>
      </c>
      <c r="F1669" s="666" t="s">
        <v>1393</v>
      </c>
      <c r="G1669" s="667" t="s">
        <v>44</v>
      </c>
      <c r="H1669" s="667" t="s">
        <v>44</v>
      </c>
      <c r="I1669" s="667" t="s">
        <v>44</v>
      </c>
      <c r="J1669" s="667" t="s">
        <v>44</v>
      </c>
      <c r="K1669" s="667">
        <f>SUM(L1669-8)</f>
        <v>42041</v>
      </c>
      <c r="L1669" s="667">
        <f>SUM(M1669*1)</f>
        <v>42049</v>
      </c>
      <c r="M1669" s="667">
        <f>SUM(N1669*1)</f>
        <v>42049</v>
      </c>
      <c r="N1669" s="667">
        <f>SUM(O1669-1)</f>
        <v>42049</v>
      </c>
      <c r="O1669" s="667">
        <f>SUM(U1669-3)</f>
        <v>42050</v>
      </c>
      <c r="P1669" s="667">
        <f>SUM(U1669*1)</f>
        <v>42053</v>
      </c>
      <c r="Q1669" s="667" t="s">
        <v>44</v>
      </c>
      <c r="R1669" s="667" t="s">
        <v>44</v>
      </c>
      <c r="S1669" s="667" t="s">
        <v>44</v>
      </c>
      <c r="T1669" s="667" t="s">
        <v>44</v>
      </c>
      <c r="U1669" s="667">
        <f>SUM(V1669-2)</f>
        <v>42053</v>
      </c>
      <c r="V1669" s="667">
        <f>SUM(W1669-4)</f>
        <v>42055</v>
      </c>
      <c r="W1669" s="679">
        <f>SUM(X1669-3)</f>
        <v>42059</v>
      </c>
      <c r="X1669" s="679">
        <v>42062</v>
      </c>
      <c r="Y1669" s="680"/>
      <c r="Z1669" s="680"/>
      <c r="AA1669" s="681">
        <v>15500</v>
      </c>
      <c r="AB1669" s="919"/>
    </row>
    <row r="1670" spans="1:28" x14ac:dyDescent="0.25">
      <c r="A1670" s="651"/>
      <c r="B1670" s="684" t="s">
        <v>1398</v>
      </c>
      <c r="C1670" s="671"/>
      <c r="D1670" s="685"/>
      <c r="E1670" s="643"/>
      <c r="F1670" s="205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49"/>
      <c r="X1670" s="149"/>
      <c r="Y1670" s="654"/>
      <c r="Z1670" s="654"/>
      <c r="AA1670" s="231"/>
      <c r="AB1670" s="860"/>
    </row>
    <row r="1671" spans="1:28" ht="25.5" x14ac:dyDescent="0.25">
      <c r="A1671" s="686">
        <v>4</v>
      </c>
      <c r="B1671" s="677" t="s">
        <v>336</v>
      </c>
      <c r="C1671" s="664" t="s">
        <v>307</v>
      </c>
      <c r="D1671" s="687" t="s">
        <v>1378</v>
      </c>
      <c r="E1671" s="678" t="s">
        <v>1399</v>
      </c>
      <c r="F1671" s="688" t="s">
        <v>1400</v>
      </c>
      <c r="G1671" s="667" t="s">
        <v>44</v>
      </c>
      <c r="H1671" s="667" t="s">
        <v>44</v>
      </c>
      <c r="I1671" s="667" t="s">
        <v>44</v>
      </c>
      <c r="J1671" s="667" t="s">
        <v>44</v>
      </c>
      <c r="K1671" s="667">
        <f>SUM(L1671-8)</f>
        <v>42179</v>
      </c>
      <c r="L1671" s="667">
        <f>SUM(M1671*1)</f>
        <v>42187</v>
      </c>
      <c r="M1671" s="667">
        <f>SUM(N1671*1)</f>
        <v>42187</v>
      </c>
      <c r="N1671" s="667">
        <f>SUM(O1671-1)</f>
        <v>42187</v>
      </c>
      <c r="O1671" s="667">
        <f>SUM(U1671-3)</f>
        <v>42188</v>
      </c>
      <c r="P1671" s="667">
        <f>SUM(U1671*1)</f>
        <v>42191</v>
      </c>
      <c r="Q1671" s="667" t="s">
        <v>44</v>
      </c>
      <c r="R1671" s="667" t="s">
        <v>44</v>
      </c>
      <c r="S1671" s="667" t="s">
        <v>44</v>
      </c>
      <c r="T1671" s="667" t="s">
        <v>44</v>
      </c>
      <c r="U1671" s="667">
        <f>SUM(V1671-4)</f>
        <v>42191</v>
      </c>
      <c r="V1671" s="667">
        <f>SUM(W1671-4)</f>
        <v>42195</v>
      </c>
      <c r="W1671" s="667">
        <f>SUM(X1671-3)</f>
        <v>42199</v>
      </c>
      <c r="X1671" s="667">
        <v>42202</v>
      </c>
      <c r="Y1671" s="680"/>
      <c r="Z1671" s="680"/>
      <c r="AA1671" s="681">
        <v>3500</v>
      </c>
      <c r="AB1671" s="919"/>
    </row>
    <row r="1672" spans="1:28" x14ac:dyDescent="0.25">
      <c r="A1672" s="651"/>
      <c r="B1672" s="689" t="s">
        <v>1401</v>
      </c>
      <c r="C1672" s="671"/>
      <c r="D1672" s="690"/>
      <c r="E1672" s="643"/>
      <c r="F1672" s="205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654"/>
      <c r="Z1672" s="654"/>
      <c r="AA1672" s="231"/>
      <c r="AB1672" s="860"/>
    </row>
    <row r="1673" spans="1:28" x14ac:dyDescent="0.25">
      <c r="A1673" s="651"/>
      <c r="B1673" s="689" t="s">
        <v>1402</v>
      </c>
      <c r="C1673" s="671"/>
      <c r="D1673" s="690"/>
      <c r="E1673" s="643"/>
      <c r="F1673" s="205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654"/>
      <c r="Z1673" s="654"/>
      <c r="AA1673" s="231"/>
      <c r="AB1673" s="860"/>
    </row>
    <row r="1674" spans="1:28" x14ac:dyDescent="0.25">
      <c r="A1674" s="651"/>
      <c r="B1674" s="689" t="s">
        <v>1403</v>
      </c>
      <c r="C1674" s="671"/>
      <c r="D1674" s="690"/>
      <c r="E1674" s="643"/>
      <c r="F1674" s="205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654"/>
      <c r="Z1674" s="654"/>
      <c r="AA1674" s="231"/>
      <c r="AB1674" s="860"/>
    </row>
    <row r="1675" spans="1:28" x14ac:dyDescent="0.25">
      <c r="A1675" s="651"/>
      <c r="B1675" s="689" t="s">
        <v>1404</v>
      </c>
      <c r="C1675" s="671"/>
      <c r="D1675" s="690"/>
      <c r="E1675" s="643"/>
      <c r="F1675" s="205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654"/>
      <c r="Z1675" s="654"/>
      <c r="AA1675" s="231"/>
      <c r="AB1675" s="860"/>
    </row>
    <row r="1676" spans="1:28" x14ac:dyDescent="0.25">
      <c r="A1676" s="651"/>
      <c r="B1676" s="689" t="s">
        <v>1405</v>
      </c>
      <c r="C1676" s="671"/>
      <c r="D1676" s="690"/>
      <c r="E1676" s="643"/>
      <c r="F1676" s="205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654"/>
      <c r="Z1676" s="654"/>
      <c r="AA1676" s="231"/>
      <c r="AB1676" s="860"/>
    </row>
    <row r="1677" spans="1:28" x14ac:dyDescent="0.25">
      <c r="A1677" s="651"/>
      <c r="B1677" s="689" t="s">
        <v>1406</v>
      </c>
      <c r="C1677" s="671"/>
      <c r="D1677" s="690"/>
      <c r="E1677" s="643"/>
      <c r="F1677" s="205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654"/>
      <c r="Z1677" s="654"/>
      <c r="AA1677" s="231"/>
      <c r="AB1677" s="860"/>
    </row>
    <row r="1678" spans="1:28" x14ac:dyDescent="0.25">
      <c r="A1678" s="651"/>
      <c r="B1678" s="689" t="s">
        <v>1407</v>
      </c>
      <c r="C1678" s="671"/>
      <c r="D1678" s="690"/>
      <c r="E1678" s="643"/>
      <c r="F1678" s="205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654"/>
      <c r="Z1678" s="654"/>
      <c r="AA1678" s="231"/>
      <c r="AB1678" s="860"/>
    </row>
    <row r="1679" spans="1:28" x14ac:dyDescent="0.25">
      <c r="A1679" s="651"/>
      <c r="B1679" s="689" t="s">
        <v>1408</v>
      </c>
      <c r="C1679" s="671"/>
      <c r="D1679" s="690"/>
      <c r="E1679" s="643"/>
      <c r="F1679" s="205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654"/>
      <c r="Z1679" s="654"/>
      <c r="AA1679" s="231"/>
      <c r="AB1679" s="860"/>
    </row>
    <row r="1680" spans="1:28" x14ac:dyDescent="0.25">
      <c r="A1680" s="651"/>
      <c r="B1680" s="689" t="s">
        <v>1409</v>
      </c>
      <c r="C1680" s="671"/>
      <c r="D1680" s="690"/>
      <c r="E1680" s="643"/>
      <c r="F1680" s="205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654"/>
      <c r="Z1680" s="654"/>
      <c r="AA1680" s="231"/>
      <c r="AB1680" s="860"/>
    </row>
    <row r="1681" spans="1:28" x14ac:dyDescent="0.25">
      <c r="A1681" s="651"/>
      <c r="B1681" s="689" t="s">
        <v>1410</v>
      </c>
      <c r="C1681" s="671"/>
      <c r="D1681" s="690"/>
      <c r="E1681" s="643"/>
      <c r="F1681" s="205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654"/>
      <c r="Z1681" s="654"/>
      <c r="AA1681" s="231"/>
      <c r="AB1681" s="860"/>
    </row>
    <row r="1682" spans="1:28" x14ac:dyDescent="0.25">
      <c r="A1682" s="651"/>
      <c r="B1682" s="689" t="s">
        <v>1411</v>
      </c>
      <c r="C1682" s="671"/>
      <c r="D1682" s="690"/>
      <c r="E1682" s="643"/>
      <c r="F1682" s="205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654"/>
      <c r="Z1682" s="654"/>
      <c r="AA1682" s="231"/>
      <c r="AB1682" s="860"/>
    </row>
    <row r="1683" spans="1:28" x14ac:dyDescent="0.25">
      <c r="A1683" s="651"/>
      <c r="B1683" s="689" t="s">
        <v>1412</v>
      </c>
      <c r="C1683" s="671"/>
      <c r="D1683" s="690"/>
      <c r="E1683" s="643"/>
      <c r="F1683" s="205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654"/>
      <c r="Z1683" s="654"/>
      <c r="AA1683" s="231"/>
      <c r="AB1683" s="860"/>
    </row>
    <row r="1684" spans="1:28" x14ac:dyDescent="0.25">
      <c r="A1684" s="651"/>
      <c r="B1684" s="689" t="s">
        <v>1413</v>
      </c>
      <c r="C1684" s="671"/>
      <c r="D1684" s="690"/>
      <c r="E1684" s="643"/>
      <c r="F1684" s="205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654"/>
      <c r="Z1684" s="654"/>
      <c r="AA1684" s="231"/>
      <c r="AB1684" s="860"/>
    </row>
    <row r="1685" spans="1:28" x14ac:dyDescent="0.25">
      <c r="A1685" s="651"/>
      <c r="B1685" s="670" t="s">
        <v>1414</v>
      </c>
      <c r="C1685" s="671"/>
      <c r="D1685" s="690"/>
      <c r="E1685" s="643"/>
      <c r="F1685" s="205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654"/>
      <c r="Z1685" s="654"/>
      <c r="AA1685" s="231"/>
      <c r="AB1685" s="860"/>
    </row>
    <row r="1686" spans="1:28" ht="25.5" x14ac:dyDescent="0.25">
      <c r="A1686" s="662">
        <v>5</v>
      </c>
      <c r="B1686" s="677" t="s">
        <v>1415</v>
      </c>
      <c r="C1686" s="664" t="s">
        <v>1416</v>
      </c>
      <c r="D1686" s="687" t="s">
        <v>1378</v>
      </c>
      <c r="E1686" s="678" t="s">
        <v>1417</v>
      </c>
      <c r="F1686" s="666" t="s">
        <v>1393</v>
      </c>
      <c r="G1686" s="667" t="s">
        <v>1418</v>
      </c>
      <c r="H1686" s="667" t="s">
        <v>44</v>
      </c>
      <c r="I1686" s="667" t="s">
        <v>44</v>
      </c>
      <c r="J1686" s="667" t="s">
        <v>44</v>
      </c>
      <c r="K1686" s="667">
        <f>SUM(L1686-8)</f>
        <v>42179</v>
      </c>
      <c r="L1686" s="667">
        <f>SUM(M1686*1)</f>
        <v>42187</v>
      </c>
      <c r="M1686" s="667">
        <f>SUM(N1686*1)</f>
        <v>42187</v>
      </c>
      <c r="N1686" s="667">
        <f>SUM(O1686-1)</f>
        <v>42187</v>
      </c>
      <c r="O1686" s="667">
        <f>SUM(U1686-3)</f>
        <v>42188</v>
      </c>
      <c r="P1686" s="667">
        <f>SUM(U1686*1)</f>
        <v>42191</v>
      </c>
      <c r="Q1686" s="667" t="s">
        <v>44</v>
      </c>
      <c r="R1686" s="667" t="s">
        <v>44</v>
      </c>
      <c r="S1686" s="667" t="s">
        <v>44</v>
      </c>
      <c r="T1686" s="667" t="s">
        <v>44</v>
      </c>
      <c r="U1686" s="667">
        <f>SUM(V1686-4)</f>
        <v>42191</v>
      </c>
      <c r="V1686" s="667">
        <f>SUM(W1686-4)</f>
        <v>42195</v>
      </c>
      <c r="W1686" s="667">
        <f>SUM(X1686-3)</f>
        <v>42199</v>
      </c>
      <c r="X1686" s="667">
        <v>42202</v>
      </c>
      <c r="Y1686" s="680"/>
      <c r="Z1686" s="680"/>
      <c r="AA1686" s="681">
        <v>4000</v>
      </c>
      <c r="AB1686" s="919"/>
    </row>
    <row r="1687" spans="1:28" x14ac:dyDescent="0.25">
      <c r="A1687" s="651"/>
      <c r="B1687" s="691" t="s">
        <v>1419</v>
      </c>
      <c r="C1687" s="671"/>
      <c r="D1687" s="690"/>
      <c r="E1687" s="643"/>
      <c r="F1687" s="205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654"/>
      <c r="Z1687" s="654"/>
      <c r="AA1687" s="231"/>
      <c r="AB1687" s="860"/>
    </row>
    <row r="1688" spans="1:28" x14ac:dyDescent="0.25">
      <c r="A1688" s="651"/>
      <c r="B1688" s="692" t="s">
        <v>1420</v>
      </c>
      <c r="C1688" s="671"/>
      <c r="D1688" s="690"/>
      <c r="E1688" s="643"/>
      <c r="F1688" s="205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654"/>
      <c r="Z1688" s="654"/>
      <c r="AA1688" s="231"/>
      <c r="AB1688" s="860"/>
    </row>
    <row r="1689" spans="1:28" ht="25.5" x14ac:dyDescent="0.25">
      <c r="A1689" s="662">
        <v>6</v>
      </c>
      <c r="B1689" s="677" t="s">
        <v>1421</v>
      </c>
      <c r="C1689" s="664" t="s">
        <v>307</v>
      </c>
      <c r="D1689" s="687" t="s">
        <v>1378</v>
      </c>
      <c r="E1689" s="678" t="s">
        <v>1422</v>
      </c>
      <c r="F1689" s="666" t="s">
        <v>1393</v>
      </c>
      <c r="G1689" s="667" t="s">
        <v>44</v>
      </c>
      <c r="H1689" s="667" t="s">
        <v>44</v>
      </c>
      <c r="I1689" s="667" t="s">
        <v>44</v>
      </c>
      <c r="J1689" s="667" t="s">
        <v>44</v>
      </c>
      <c r="K1689" s="667">
        <f>SUM(L1689-8)</f>
        <v>42151</v>
      </c>
      <c r="L1689" s="667">
        <f>SUM(M1689*1)</f>
        <v>42159</v>
      </c>
      <c r="M1689" s="667">
        <f>SUM(N1689*1)</f>
        <v>42159</v>
      </c>
      <c r="N1689" s="667">
        <f>SUM(O1689-1)</f>
        <v>42159</v>
      </c>
      <c r="O1689" s="667">
        <f>SUM(U1689-3)</f>
        <v>42160</v>
      </c>
      <c r="P1689" s="667">
        <f>SUM(U1689*1)</f>
        <v>42163</v>
      </c>
      <c r="Q1689" s="667" t="s">
        <v>44</v>
      </c>
      <c r="R1689" s="667" t="s">
        <v>44</v>
      </c>
      <c r="S1689" s="667" t="s">
        <v>44</v>
      </c>
      <c r="T1689" s="667" t="s">
        <v>44</v>
      </c>
      <c r="U1689" s="667">
        <f>SUM(V1689-4)</f>
        <v>42163</v>
      </c>
      <c r="V1689" s="667">
        <f>SUM(W1689-4)</f>
        <v>42167</v>
      </c>
      <c r="W1689" s="667">
        <f>SUM(X1689-3)</f>
        <v>42171</v>
      </c>
      <c r="X1689" s="667">
        <v>42174</v>
      </c>
      <c r="Y1689" s="680"/>
      <c r="Z1689" s="680"/>
      <c r="AA1689" s="681">
        <v>10000</v>
      </c>
      <c r="AB1689" s="919"/>
    </row>
    <row r="1690" spans="1:28" x14ac:dyDescent="0.25">
      <c r="A1690" s="651"/>
      <c r="B1690" s="689" t="s">
        <v>1423</v>
      </c>
      <c r="C1690" s="671"/>
      <c r="D1690" s="690"/>
      <c r="E1690" s="643"/>
      <c r="F1690" s="205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654"/>
      <c r="Z1690" s="654"/>
      <c r="AA1690" s="231"/>
      <c r="AB1690" s="860"/>
    </row>
    <row r="1691" spans="1:28" x14ac:dyDescent="0.25">
      <c r="A1691" s="651"/>
      <c r="B1691" s="689" t="s">
        <v>1424</v>
      </c>
      <c r="C1691" s="671"/>
      <c r="D1691" s="690"/>
      <c r="E1691" s="643"/>
      <c r="F1691" s="205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654"/>
      <c r="Z1691" s="654"/>
      <c r="AA1691" s="231"/>
      <c r="AB1691" s="860"/>
    </row>
    <row r="1692" spans="1:28" x14ac:dyDescent="0.25">
      <c r="A1692" s="651"/>
      <c r="B1692" s="693" t="s">
        <v>1425</v>
      </c>
      <c r="C1692" s="671"/>
      <c r="D1692" s="690"/>
      <c r="E1692" s="643"/>
      <c r="F1692" s="205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654"/>
      <c r="Z1692" s="654"/>
      <c r="AA1692" s="231"/>
      <c r="AB1692" s="860"/>
    </row>
    <row r="1693" spans="1:28" ht="25.5" x14ac:dyDescent="0.25">
      <c r="A1693" s="676">
        <v>7</v>
      </c>
      <c r="B1693" s="677" t="s">
        <v>92</v>
      </c>
      <c r="C1693" s="664" t="s">
        <v>307</v>
      </c>
      <c r="D1693" s="687" t="s">
        <v>1378</v>
      </c>
      <c r="E1693" s="678" t="s">
        <v>1426</v>
      </c>
      <c r="F1693" s="666" t="s">
        <v>1393</v>
      </c>
      <c r="G1693" s="667" t="s">
        <v>44</v>
      </c>
      <c r="H1693" s="667" t="s">
        <v>44</v>
      </c>
      <c r="I1693" s="667" t="s">
        <v>44</v>
      </c>
      <c r="J1693" s="667" t="s">
        <v>44</v>
      </c>
      <c r="K1693" s="667">
        <f>SUM(L1693-8)</f>
        <v>42200</v>
      </c>
      <c r="L1693" s="667">
        <f>SUM(M1693*1)</f>
        <v>42208</v>
      </c>
      <c r="M1693" s="667">
        <f>SUM(N1693*1)</f>
        <v>42208</v>
      </c>
      <c r="N1693" s="667">
        <f>SUM(O1693-1)</f>
        <v>42208</v>
      </c>
      <c r="O1693" s="667">
        <f>SUM(U1693-3)</f>
        <v>42209</v>
      </c>
      <c r="P1693" s="667">
        <f>SUM(U1693*1)</f>
        <v>42212</v>
      </c>
      <c r="Q1693" s="667" t="s">
        <v>44</v>
      </c>
      <c r="R1693" s="667" t="s">
        <v>44</v>
      </c>
      <c r="S1693" s="667" t="s">
        <v>44</v>
      </c>
      <c r="T1693" s="667" t="s">
        <v>44</v>
      </c>
      <c r="U1693" s="667">
        <f>SUM(V1693-4)</f>
        <v>42212</v>
      </c>
      <c r="V1693" s="667">
        <f>SUM(W1693-4)</f>
        <v>42216</v>
      </c>
      <c r="W1693" s="667">
        <f>SUM(X1693-3)</f>
        <v>42220</v>
      </c>
      <c r="X1693" s="667">
        <v>42223</v>
      </c>
      <c r="Y1693" s="680"/>
      <c r="Z1693" s="680"/>
      <c r="AA1693" s="681">
        <v>10000</v>
      </c>
      <c r="AB1693" s="919"/>
    </row>
    <row r="1694" spans="1:28" x14ac:dyDescent="0.25">
      <c r="A1694" s="651"/>
      <c r="B1694" s="694" t="s">
        <v>1427</v>
      </c>
      <c r="C1694" s="671"/>
      <c r="D1694" s="685"/>
      <c r="E1694" s="555"/>
      <c r="F1694" s="205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22"/>
      <c r="Y1694" s="55"/>
      <c r="Z1694" s="55"/>
      <c r="AA1694" s="673"/>
      <c r="AB1694" s="862"/>
    </row>
    <row r="1695" spans="1:28" x14ac:dyDescent="0.25">
      <c r="A1695" s="651"/>
      <c r="B1695" s="689" t="s">
        <v>1428</v>
      </c>
      <c r="C1695" s="671"/>
      <c r="D1695" s="685"/>
      <c r="E1695" s="555"/>
      <c r="F1695" s="205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22"/>
      <c r="Y1695" s="55"/>
      <c r="Z1695" s="55"/>
      <c r="AA1695" s="673"/>
      <c r="AB1695" s="862"/>
    </row>
    <row r="1696" spans="1:28" x14ac:dyDescent="0.25">
      <c r="A1696" s="651"/>
      <c r="B1696" s="689" t="s">
        <v>1429</v>
      </c>
      <c r="C1696" s="671"/>
      <c r="D1696" s="685"/>
      <c r="E1696" s="555"/>
      <c r="F1696" s="205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22"/>
      <c r="Y1696" s="55"/>
      <c r="Z1696" s="55"/>
      <c r="AA1696" s="673"/>
      <c r="AB1696" s="862"/>
    </row>
    <row r="1697" spans="1:28" x14ac:dyDescent="0.25">
      <c r="A1697" s="651"/>
      <c r="B1697" s="689" t="s">
        <v>1430</v>
      </c>
      <c r="C1697" s="671"/>
      <c r="D1697" s="685"/>
      <c r="E1697" s="555"/>
      <c r="F1697" s="205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22"/>
      <c r="Y1697" s="55"/>
      <c r="Z1697" s="55"/>
      <c r="AA1697" s="673"/>
      <c r="AB1697" s="862"/>
    </row>
    <row r="1698" spans="1:28" x14ac:dyDescent="0.25">
      <c r="A1698" s="651"/>
      <c r="B1698" s="689" t="s">
        <v>1431</v>
      </c>
      <c r="C1698" s="671"/>
      <c r="D1698" s="685"/>
      <c r="E1698" s="555"/>
      <c r="F1698" s="205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22"/>
      <c r="Y1698" s="55"/>
      <c r="Z1698" s="55"/>
      <c r="AA1698" s="673"/>
      <c r="AB1698" s="862"/>
    </row>
    <row r="1699" spans="1:28" x14ac:dyDescent="0.25">
      <c r="A1699" s="651"/>
      <c r="B1699" s="689" t="s">
        <v>1432</v>
      </c>
      <c r="C1699" s="671"/>
      <c r="D1699" s="685"/>
      <c r="E1699" s="555"/>
      <c r="F1699" s="205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22"/>
      <c r="Y1699" s="55"/>
      <c r="Z1699" s="55"/>
      <c r="AA1699" s="673"/>
      <c r="AB1699" s="862"/>
    </row>
    <row r="1700" spans="1:28" x14ac:dyDescent="0.25">
      <c r="A1700" s="651"/>
      <c r="B1700" s="689" t="s">
        <v>1433</v>
      </c>
      <c r="C1700" s="671"/>
      <c r="D1700" s="685"/>
      <c r="E1700" s="555"/>
      <c r="F1700" s="205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22"/>
      <c r="Y1700" s="55"/>
      <c r="Z1700" s="55"/>
      <c r="AA1700" s="673"/>
      <c r="AB1700" s="862"/>
    </row>
    <row r="1701" spans="1:28" x14ac:dyDescent="0.25">
      <c r="A1701" s="651"/>
      <c r="B1701" s="689" t="s">
        <v>1434</v>
      </c>
      <c r="C1701" s="671"/>
      <c r="D1701" s="685"/>
      <c r="E1701" s="555"/>
      <c r="F1701" s="205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22"/>
      <c r="Y1701" s="55"/>
      <c r="Z1701" s="55"/>
      <c r="AA1701" s="673"/>
      <c r="AB1701" s="862"/>
    </row>
    <row r="1702" spans="1:28" x14ac:dyDescent="0.25">
      <c r="A1702" s="651"/>
      <c r="B1702" s="689" t="s">
        <v>1435</v>
      </c>
      <c r="C1702" s="671"/>
      <c r="D1702" s="685"/>
      <c r="E1702" s="555"/>
      <c r="F1702" s="205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22"/>
      <c r="Y1702" s="55"/>
      <c r="Z1702" s="55"/>
      <c r="AA1702" s="673"/>
      <c r="AB1702" s="862"/>
    </row>
    <row r="1703" spans="1:28" x14ac:dyDescent="0.25">
      <c r="A1703" s="651"/>
      <c r="B1703" s="689" t="s">
        <v>1436</v>
      </c>
      <c r="C1703" s="671"/>
      <c r="D1703" s="685"/>
      <c r="E1703" s="555"/>
      <c r="F1703" s="205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22"/>
      <c r="Y1703" s="55"/>
      <c r="Z1703" s="55"/>
      <c r="AA1703" s="673"/>
      <c r="AB1703" s="862"/>
    </row>
    <row r="1704" spans="1:28" x14ac:dyDescent="0.25">
      <c r="A1704" s="651"/>
      <c r="B1704" s="675" t="s">
        <v>1437</v>
      </c>
      <c r="C1704" s="671"/>
      <c r="D1704" s="685"/>
      <c r="E1704" s="555"/>
      <c r="F1704" s="205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22"/>
      <c r="Y1704" s="55"/>
      <c r="Z1704" s="55"/>
      <c r="AA1704" s="673"/>
      <c r="AB1704" s="862"/>
    </row>
    <row r="1705" spans="1:28" x14ac:dyDescent="0.25">
      <c r="A1705" s="651"/>
      <c r="B1705" s="675" t="s">
        <v>1438</v>
      </c>
      <c r="C1705" s="671"/>
      <c r="D1705" s="685"/>
      <c r="E1705" s="555"/>
      <c r="F1705" s="205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22"/>
      <c r="Y1705" s="55"/>
      <c r="Z1705" s="55"/>
      <c r="AA1705" s="673"/>
      <c r="AB1705" s="862"/>
    </row>
    <row r="1706" spans="1:28" x14ac:dyDescent="0.25">
      <c r="A1706" s="651"/>
      <c r="B1706" s="689" t="s">
        <v>1439</v>
      </c>
      <c r="C1706" s="671"/>
      <c r="D1706" s="685"/>
      <c r="E1706" s="555"/>
      <c r="F1706" s="205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22"/>
      <c r="Y1706" s="55"/>
      <c r="Z1706" s="55"/>
      <c r="AA1706" s="673"/>
      <c r="AB1706" s="862"/>
    </row>
    <row r="1707" spans="1:28" x14ac:dyDescent="0.25">
      <c r="A1707" s="651"/>
      <c r="B1707" s="689" t="s">
        <v>1440</v>
      </c>
      <c r="C1707" s="671"/>
      <c r="D1707" s="685"/>
      <c r="E1707" s="555"/>
      <c r="F1707" s="205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22"/>
      <c r="Y1707" s="55"/>
      <c r="Z1707" s="55"/>
      <c r="AA1707" s="673"/>
      <c r="AB1707" s="862"/>
    </row>
    <row r="1708" spans="1:28" x14ac:dyDescent="0.25">
      <c r="A1708" s="651"/>
      <c r="B1708" s="689" t="s">
        <v>1441</v>
      </c>
      <c r="C1708" s="671"/>
      <c r="D1708" s="685"/>
      <c r="E1708" s="555"/>
      <c r="F1708" s="205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22"/>
      <c r="Y1708" s="55"/>
      <c r="Z1708" s="55"/>
      <c r="AA1708" s="673"/>
      <c r="AB1708" s="862"/>
    </row>
    <row r="1709" spans="1:28" x14ac:dyDescent="0.25">
      <c r="A1709" s="651"/>
      <c r="B1709" s="689" t="s">
        <v>1442</v>
      </c>
      <c r="C1709" s="671"/>
      <c r="D1709" s="685"/>
      <c r="E1709" s="555"/>
      <c r="F1709" s="205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22"/>
      <c r="Y1709" s="55"/>
      <c r="Z1709" s="55"/>
      <c r="AA1709" s="673"/>
      <c r="AB1709" s="862"/>
    </row>
    <row r="1710" spans="1:28" x14ac:dyDescent="0.25">
      <c r="A1710" s="651"/>
      <c r="B1710" s="689" t="s">
        <v>1443</v>
      </c>
      <c r="C1710" s="671"/>
      <c r="D1710" s="685"/>
      <c r="E1710" s="555"/>
      <c r="F1710" s="205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22"/>
      <c r="Y1710" s="55"/>
      <c r="Z1710" s="55"/>
      <c r="AA1710" s="673"/>
      <c r="AB1710" s="862"/>
    </row>
    <row r="1711" spans="1:28" x14ac:dyDescent="0.25">
      <c r="A1711" s="651"/>
      <c r="B1711" s="689" t="s">
        <v>1444</v>
      </c>
      <c r="C1711" s="671"/>
      <c r="D1711" s="685"/>
      <c r="E1711" s="555"/>
      <c r="F1711" s="205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22"/>
      <c r="Y1711" s="55"/>
      <c r="Z1711" s="55"/>
      <c r="AA1711" s="673"/>
      <c r="AB1711" s="862"/>
    </row>
    <row r="1712" spans="1:28" x14ac:dyDescent="0.25">
      <c r="A1712" s="651"/>
      <c r="B1712" s="689" t="s">
        <v>1445</v>
      </c>
      <c r="C1712" s="671"/>
      <c r="D1712" s="685"/>
      <c r="E1712" s="555"/>
      <c r="F1712" s="205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22"/>
      <c r="Y1712" s="55"/>
      <c r="Z1712" s="55"/>
      <c r="AA1712" s="673"/>
      <c r="AB1712" s="862"/>
    </row>
    <row r="1713" spans="1:28" x14ac:dyDescent="0.25">
      <c r="A1713" s="651"/>
      <c r="B1713" s="689" t="s">
        <v>1446</v>
      </c>
      <c r="C1713" s="671"/>
      <c r="D1713" s="685"/>
      <c r="E1713" s="555"/>
      <c r="F1713" s="205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22"/>
      <c r="Y1713" s="55"/>
      <c r="Z1713" s="55"/>
      <c r="AA1713" s="673"/>
      <c r="AB1713" s="862"/>
    </row>
    <row r="1714" spans="1:28" x14ac:dyDescent="0.25">
      <c r="A1714" s="651"/>
      <c r="B1714" s="689" t="s">
        <v>1447</v>
      </c>
      <c r="C1714" s="671"/>
      <c r="D1714" s="685"/>
      <c r="E1714" s="555"/>
      <c r="F1714" s="205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22"/>
      <c r="Y1714" s="55"/>
      <c r="Z1714" s="55"/>
      <c r="AA1714" s="673"/>
      <c r="AB1714" s="862"/>
    </row>
    <row r="1715" spans="1:28" x14ac:dyDescent="0.25">
      <c r="A1715" s="651"/>
      <c r="B1715" s="689" t="s">
        <v>1448</v>
      </c>
      <c r="C1715" s="671"/>
      <c r="D1715" s="685"/>
      <c r="E1715" s="555"/>
      <c r="F1715" s="205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22"/>
      <c r="Y1715" s="55"/>
      <c r="Z1715" s="55"/>
      <c r="AA1715" s="673"/>
      <c r="AB1715" s="862"/>
    </row>
    <row r="1716" spans="1:28" x14ac:dyDescent="0.25">
      <c r="A1716" s="651"/>
      <c r="B1716" s="689" t="s">
        <v>1449</v>
      </c>
      <c r="C1716" s="671"/>
      <c r="D1716" s="685"/>
      <c r="E1716" s="555"/>
      <c r="F1716" s="205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55"/>
      <c r="Z1716" s="55"/>
      <c r="AA1716" s="673"/>
      <c r="AB1716" s="862"/>
    </row>
    <row r="1717" spans="1:28" x14ac:dyDescent="0.25">
      <c r="A1717" s="651"/>
      <c r="B1717" s="689" t="s">
        <v>1450</v>
      </c>
      <c r="C1717" s="671"/>
      <c r="D1717" s="685"/>
      <c r="E1717" s="555"/>
      <c r="F1717" s="205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22"/>
      <c r="Y1717" s="55"/>
      <c r="Z1717" s="55"/>
      <c r="AA1717" s="673"/>
      <c r="AB1717" s="862"/>
    </row>
    <row r="1718" spans="1:28" x14ac:dyDescent="0.25">
      <c r="A1718" s="651"/>
      <c r="B1718" s="689" t="s">
        <v>1451</v>
      </c>
      <c r="C1718" s="671"/>
      <c r="D1718" s="685"/>
      <c r="E1718" s="555"/>
      <c r="F1718" s="205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22"/>
      <c r="Y1718" s="55"/>
      <c r="Z1718" s="55"/>
      <c r="AA1718" s="673"/>
      <c r="AB1718" s="862"/>
    </row>
    <row r="1719" spans="1:28" x14ac:dyDescent="0.25">
      <c r="A1719" s="651"/>
      <c r="B1719" s="689" t="s">
        <v>1452</v>
      </c>
      <c r="C1719" s="671"/>
      <c r="D1719" s="685"/>
      <c r="E1719" s="555"/>
      <c r="F1719" s="205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22"/>
      <c r="Y1719" s="55"/>
      <c r="Z1719" s="55"/>
      <c r="AA1719" s="673"/>
      <c r="AB1719" s="862"/>
    </row>
    <row r="1720" spans="1:28" x14ac:dyDescent="0.25">
      <c r="A1720" s="651"/>
      <c r="B1720" s="675" t="s">
        <v>1453</v>
      </c>
      <c r="C1720" s="671"/>
      <c r="D1720" s="685"/>
      <c r="E1720" s="555"/>
      <c r="F1720" s="205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22"/>
      <c r="Y1720" s="55"/>
      <c r="Z1720" s="55"/>
      <c r="AA1720" s="673"/>
      <c r="AB1720" s="862"/>
    </row>
    <row r="1721" spans="1:28" x14ac:dyDescent="0.25">
      <c r="A1721" s="651"/>
      <c r="B1721" s="689" t="s">
        <v>1454</v>
      </c>
      <c r="C1721" s="671"/>
      <c r="D1721" s="685"/>
      <c r="E1721" s="555"/>
      <c r="F1721" s="205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22"/>
      <c r="Y1721" s="55"/>
      <c r="Z1721" s="55"/>
      <c r="AA1721" s="673"/>
      <c r="AB1721" s="862"/>
    </row>
    <row r="1722" spans="1:28" x14ac:dyDescent="0.25">
      <c r="A1722" s="651"/>
      <c r="B1722" s="689" t="s">
        <v>1455</v>
      </c>
      <c r="C1722" s="671"/>
      <c r="D1722" s="685"/>
      <c r="E1722" s="555"/>
      <c r="F1722" s="205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22"/>
      <c r="Y1722" s="55"/>
      <c r="Z1722" s="55"/>
      <c r="AA1722" s="673"/>
      <c r="AB1722" s="862"/>
    </row>
    <row r="1723" spans="1:28" x14ac:dyDescent="0.25">
      <c r="A1723" s="651"/>
      <c r="B1723" s="675" t="s">
        <v>1456</v>
      </c>
      <c r="C1723" s="671"/>
      <c r="D1723" s="685"/>
      <c r="E1723" s="555"/>
      <c r="F1723" s="205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22"/>
      <c r="Y1723" s="55"/>
      <c r="Z1723" s="55"/>
      <c r="AA1723" s="673"/>
      <c r="AB1723" s="862"/>
    </row>
    <row r="1724" spans="1:28" x14ac:dyDescent="0.25">
      <c r="A1724" s="651"/>
      <c r="B1724" s="675" t="s">
        <v>1457</v>
      </c>
      <c r="C1724" s="671"/>
      <c r="D1724" s="685"/>
      <c r="E1724" s="555"/>
      <c r="F1724" s="205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22"/>
      <c r="Y1724" s="55"/>
      <c r="Z1724" s="55"/>
      <c r="AA1724" s="673"/>
      <c r="AB1724" s="862"/>
    </row>
    <row r="1725" spans="1:28" x14ac:dyDescent="0.25">
      <c r="A1725" s="651"/>
      <c r="B1725" s="675" t="s">
        <v>1458</v>
      </c>
      <c r="C1725" s="671"/>
      <c r="D1725" s="685"/>
      <c r="E1725" s="555"/>
      <c r="F1725" s="205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22"/>
      <c r="Y1725" s="55"/>
      <c r="Z1725" s="55"/>
      <c r="AA1725" s="673"/>
      <c r="AB1725" s="862"/>
    </row>
    <row r="1726" spans="1:28" x14ac:dyDescent="0.25">
      <c r="A1726" s="651"/>
      <c r="B1726" s="689" t="s">
        <v>1459</v>
      </c>
      <c r="C1726" s="671"/>
      <c r="D1726" s="685"/>
      <c r="E1726" s="555"/>
      <c r="F1726" s="205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22"/>
      <c r="Y1726" s="55"/>
      <c r="Z1726" s="55"/>
      <c r="AA1726" s="673"/>
      <c r="AB1726" s="862"/>
    </row>
    <row r="1727" spans="1:28" x14ac:dyDescent="0.25">
      <c r="A1727" s="651"/>
      <c r="B1727" s="689" t="s">
        <v>1460</v>
      </c>
      <c r="C1727" s="671"/>
      <c r="D1727" s="685"/>
      <c r="E1727" s="555"/>
      <c r="F1727" s="205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22"/>
      <c r="Y1727" s="55"/>
      <c r="Z1727" s="55"/>
      <c r="AA1727" s="673"/>
      <c r="AB1727" s="862"/>
    </row>
    <row r="1728" spans="1:28" x14ac:dyDescent="0.25">
      <c r="A1728" s="651"/>
      <c r="B1728" s="675" t="s">
        <v>1461</v>
      </c>
      <c r="C1728" s="671"/>
      <c r="D1728" s="685"/>
      <c r="E1728" s="555"/>
      <c r="F1728" s="205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22"/>
      <c r="Y1728" s="55"/>
      <c r="Z1728" s="55"/>
      <c r="AA1728" s="673"/>
      <c r="AB1728" s="862"/>
    </row>
    <row r="1729" spans="1:28" x14ac:dyDescent="0.25">
      <c r="A1729" s="651"/>
      <c r="B1729" s="695" t="s">
        <v>1462</v>
      </c>
      <c r="C1729" s="671"/>
      <c r="D1729" s="685"/>
      <c r="E1729" s="555"/>
      <c r="F1729" s="205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22"/>
      <c r="Y1729" s="55"/>
      <c r="Z1729" s="55"/>
      <c r="AA1729" s="673"/>
      <c r="AB1729" s="862"/>
    </row>
    <row r="1730" spans="1:28" x14ac:dyDescent="0.25">
      <c r="A1730" s="651"/>
      <c r="B1730" s="695" t="s">
        <v>1463</v>
      </c>
      <c r="C1730" s="671"/>
      <c r="D1730" s="685"/>
      <c r="E1730" s="555"/>
      <c r="F1730" s="205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22"/>
      <c r="Y1730" s="55"/>
      <c r="Z1730" s="55"/>
      <c r="AA1730" s="673"/>
      <c r="AB1730" s="862"/>
    </row>
    <row r="1731" spans="1:28" x14ac:dyDescent="0.25">
      <c r="A1731" s="651"/>
      <c r="B1731" s="695" t="s">
        <v>1464</v>
      </c>
      <c r="C1731" s="671"/>
      <c r="D1731" s="685"/>
      <c r="E1731" s="555"/>
      <c r="F1731" s="205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22"/>
      <c r="Y1731" s="55"/>
      <c r="Z1731" s="55"/>
      <c r="AA1731" s="673"/>
      <c r="AB1731" s="862"/>
    </row>
    <row r="1732" spans="1:28" x14ac:dyDescent="0.25">
      <c r="A1732" s="651"/>
      <c r="B1732" s="696" t="s">
        <v>1465</v>
      </c>
      <c r="C1732" s="671"/>
      <c r="D1732" s="685"/>
      <c r="E1732" s="555"/>
      <c r="F1732" s="205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22"/>
      <c r="Y1732" s="55"/>
      <c r="Z1732" s="55"/>
      <c r="AA1732" s="673"/>
      <c r="AB1732" s="862"/>
    </row>
    <row r="1733" spans="1:28" x14ac:dyDescent="0.25">
      <c r="A1733" s="651"/>
      <c r="B1733" s="651"/>
      <c r="C1733" s="671"/>
      <c r="D1733" s="697"/>
      <c r="E1733" s="529"/>
      <c r="F1733" s="641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654"/>
      <c r="Z1733" s="654"/>
      <c r="AA1733" s="231"/>
      <c r="AB1733" s="900"/>
    </row>
    <row r="1734" spans="1:28" x14ac:dyDescent="0.25">
      <c r="A1734" s="698"/>
      <c r="B1734" s="699"/>
      <c r="C1734" s="671"/>
      <c r="D1734" s="697"/>
      <c r="E1734" s="529"/>
      <c r="F1734" s="641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641"/>
      <c r="Z1734" s="641"/>
      <c r="AA1734" s="231"/>
      <c r="AB1734" s="900"/>
    </row>
    <row r="1735" spans="1:28" x14ac:dyDescent="0.25">
      <c r="A1735" s="452"/>
      <c r="B1735" s="981" t="s">
        <v>173</v>
      </c>
      <c r="C1735" s="944" t="s">
        <v>35</v>
      </c>
      <c r="D1735" s="944"/>
      <c r="E1735" s="944"/>
      <c r="F1735" s="944"/>
      <c r="G1735" s="944"/>
      <c r="H1735" s="944"/>
      <c r="I1735" s="944"/>
      <c r="J1735" s="944"/>
      <c r="K1735" s="944"/>
      <c r="L1735" s="944"/>
      <c r="M1735" s="944"/>
      <c r="N1735" s="944"/>
      <c r="O1735" s="944"/>
      <c r="P1735" s="944"/>
      <c r="Q1735" s="944"/>
      <c r="R1735" s="944"/>
      <c r="S1735" s="944"/>
      <c r="T1735" s="944"/>
      <c r="U1735" s="944"/>
      <c r="V1735" s="944"/>
      <c r="W1735" s="944"/>
      <c r="X1735" s="944"/>
      <c r="Y1735" s="944"/>
      <c r="Z1735" s="944"/>
      <c r="AA1735" s="700">
        <f>SUM(AA1653:AA1733)</f>
        <v>70000</v>
      </c>
      <c r="AB1735" s="891" t="e">
        <f>SUM(AB1650,#REF!,#REF!)</f>
        <v>#REF!</v>
      </c>
    </row>
    <row r="1736" spans="1:28" ht="15.75" x14ac:dyDescent="0.25">
      <c r="A1736" s="452"/>
      <c r="B1736" s="981"/>
      <c r="C1736" s="982" t="s">
        <v>36</v>
      </c>
      <c r="D1736" s="982"/>
      <c r="E1736" s="982"/>
      <c r="F1736" s="946"/>
      <c r="G1736" s="946"/>
      <c r="H1736" s="946"/>
      <c r="I1736" s="946"/>
      <c r="J1736" s="946"/>
      <c r="K1736" s="946"/>
      <c r="L1736" s="946"/>
      <c r="M1736" s="946"/>
      <c r="N1736" s="946"/>
      <c r="O1736" s="946"/>
      <c r="P1736" s="946"/>
      <c r="Q1736" s="946"/>
      <c r="R1736" s="946"/>
      <c r="S1736" s="946"/>
      <c r="T1736" s="946"/>
      <c r="U1736" s="946"/>
      <c r="V1736" s="946"/>
      <c r="W1736" s="946"/>
      <c r="X1736" s="946"/>
      <c r="Y1736" s="946"/>
      <c r="Z1736" s="946"/>
      <c r="AA1736" s="263" t="e">
        <f>SUM(AA1651,#REF!,#REF!)</f>
        <v>#REF!</v>
      </c>
      <c r="AB1736" s="892" t="e">
        <f>SUM(AB1651,#REF!,#REF!)</f>
        <v>#REF!</v>
      </c>
    </row>
    <row r="1737" spans="1:28" x14ac:dyDescent="0.25">
      <c r="A1737" s="162"/>
      <c r="B1737" s="156"/>
      <c r="C1737" s="157"/>
      <c r="D1737" s="157"/>
      <c r="E1737" s="157"/>
      <c r="F1737" s="157"/>
      <c r="G1737" s="157"/>
      <c r="H1737" s="157"/>
      <c r="I1737" s="157"/>
      <c r="J1737" s="157"/>
      <c r="K1737" s="157"/>
      <c r="L1737" s="157"/>
      <c r="M1737" s="157"/>
      <c r="N1737" s="157"/>
      <c r="O1737" s="157"/>
      <c r="P1737" s="157"/>
      <c r="Q1737" s="157"/>
      <c r="R1737" s="157"/>
      <c r="S1737" s="157"/>
      <c r="T1737" s="157"/>
      <c r="U1737" s="157"/>
      <c r="V1737" s="157"/>
      <c r="W1737" s="157"/>
      <c r="X1737" s="266"/>
      <c r="Y1737" s="157"/>
      <c r="Z1737" s="157"/>
      <c r="AA1737" s="266"/>
    </row>
    <row r="1738" spans="1:28" x14ac:dyDescent="0.25">
      <c r="B1738" s="158"/>
      <c r="C1738" s="159"/>
      <c r="D1738" s="159"/>
      <c r="E1738" s="159"/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1"/>
      <c r="R1738" s="161"/>
      <c r="S1738" s="162"/>
      <c r="T1738" s="162"/>
      <c r="U1738" s="162"/>
      <c r="V1738" s="162"/>
      <c r="W1738" s="163"/>
      <c r="X1738" s="264"/>
      <c r="Y1738" s="162"/>
      <c r="Z1738" s="164"/>
      <c r="AA1738" s="268"/>
    </row>
    <row r="1739" spans="1:28" ht="31.5" x14ac:dyDescent="0.25">
      <c r="B1739" s="165" t="s">
        <v>174</v>
      </c>
      <c r="C1739" s="518">
        <v>42018</v>
      </c>
      <c r="D1739" s="166"/>
      <c r="E1739" s="167"/>
      <c r="F1739" s="169"/>
      <c r="G1739" s="457" t="s">
        <v>175</v>
      </c>
      <c r="H1739" s="953"/>
      <c r="I1739" s="954"/>
      <c r="J1739" s="171"/>
      <c r="K1739" s="171"/>
      <c r="L1739" s="172" t="s">
        <v>176</v>
      </c>
      <c r="M1739" s="173"/>
      <c r="N1739" s="701">
        <v>41366</v>
      </c>
      <c r="O1739" s="169"/>
      <c r="P1739" s="174" t="s">
        <v>178</v>
      </c>
      <c r="Q1739" s="166"/>
      <c r="R1739" s="175"/>
      <c r="S1739" s="176"/>
      <c r="T1739" s="177" t="s">
        <v>179</v>
      </c>
      <c r="U1739" s="173"/>
      <c r="V1739" s="173"/>
      <c r="W1739" s="178" t="s">
        <v>177</v>
      </c>
      <c r="X1739" s="101"/>
      <c r="Y1739" s="955" t="s">
        <v>180</v>
      </c>
      <c r="Z1739" s="956"/>
      <c r="AA1739" s="953"/>
      <c r="AB1739" s="954"/>
    </row>
    <row r="1740" spans="1:28" ht="31.5" x14ac:dyDescent="0.25">
      <c r="B1740" s="179" t="s">
        <v>181</v>
      </c>
      <c r="C1740" s="180"/>
      <c r="D1740" s="180"/>
      <c r="E1740" s="181"/>
      <c r="F1740" s="169"/>
      <c r="G1740" s="457" t="s">
        <v>182</v>
      </c>
      <c r="H1740" s="953"/>
      <c r="I1740" s="954"/>
      <c r="J1740" s="171"/>
      <c r="K1740" s="171"/>
      <c r="L1740" s="183" t="s">
        <v>183</v>
      </c>
      <c r="M1740" s="184"/>
      <c r="N1740" s="181" t="s">
        <v>177</v>
      </c>
      <c r="O1740" s="169"/>
      <c r="P1740" s="185" t="s">
        <v>184</v>
      </c>
      <c r="Q1740" s="180"/>
      <c r="R1740" s="186"/>
      <c r="S1740" s="176"/>
      <c r="T1740" s="187" t="s">
        <v>185</v>
      </c>
      <c r="U1740" s="188"/>
      <c r="V1740" s="184"/>
      <c r="W1740" s="189" t="s">
        <v>177</v>
      </c>
      <c r="X1740" s="101"/>
      <c r="Y1740" s="955" t="s">
        <v>186</v>
      </c>
      <c r="Z1740" s="956"/>
      <c r="AA1740" s="953"/>
      <c r="AB1740" s="954"/>
    </row>
    <row r="1741" spans="1:28" x14ac:dyDescent="0.25">
      <c r="B1741" s="119"/>
      <c r="C1741" s="119"/>
      <c r="D1741" s="119"/>
      <c r="E1741" s="119"/>
      <c r="F1741" s="190"/>
      <c r="G1741" s="190"/>
      <c r="H1741" s="190"/>
      <c r="I1741" s="190"/>
      <c r="J1741" s="190"/>
      <c r="K1741" s="190"/>
      <c r="L1741" s="190"/>
      <c r="M1741" s="190"/>
      <c r="N1741" s="190"/>
      <c r="O1741" s="190"/>
      <c r="P1741" s="190"/>
      <c r="Q1741" s="155"/>
      <c r="R1741" s="155"/>
      <c r="S1741" s="155"/>
      <c r="T1741" s="155"/>
      <c r="U1741" s="155"/>
      <c r="V1741" s="155"/>
      <c r="W1741" s="155"/>
      <c r="X1741" s="116"/>
      <c r="Y1741" s="155"/>
      <c r="Z1741" s="155"/>
      <c r="AA1741" s="116"/>
    </row>
    <row r="1742" spans="1:28" x14ac:dyDescent="0.25">
      <c r="F1742" s="190"/>
      <c r="G1742" s="190"/>
      <c r="H1742" s="190"/>
      <c r="I1742" s="190"/>
      <c r="J1742" s="190"/>
      <c r="K1742" s="190"/>
      <c r="L1742" s="190"/>
      <c r="M1742" s="190"/>
      <c r="N1742" s="190"/>
      <c r="O1742" s="190"/>
      <c r="P1742" s="190"/>
      <c r="Q1742" s="155"/>
      <c r="R1742" s="155"/>
      <c r="S1742" s="155"/>
      <c r="T1742" s="155"/>
      <c r="U1742" s="155"/>
      <c r="V1742" s="155"/>
      <c r="W1742" s="155"/>
      <c r="X1742" s="116"/>
      <c r="Y1742" s="155"/>
      <c r="Z1742" s="155"/>
      <c r="AA1742" s="116"/>
    </row>
    <row r="1743" spans="1:28" x14ac:dyDescent="0.25">
      <c r="B1743" s="119"/>
      <c r="C1743" s="119"/>
      <c r="D1743" s="119"/>
      <c r="E1743" s="922" t="s">
        <v>187</v>
      </c>
      <c r="F1743" s="923"/>
      <c r="G1743" s="923"/>
      <c r="H1743" s="923"/>
      <c r="I1743" s="923"/>
      <c r="J1743" s="923"/>
      <c r="K1743" s="923"/>
      <c r="L1743" s="923"/>
      <c r="M1743" s="923"/>
      <c r="N1743" s="923"/>
      <c r="O1743" s="923"/>
      <c r="P1743" s="923"/>
      <c r="Q1743" s="923"/>
      <c r="R1743" s="923"/>
      <c r="S1743" s="923"/>
      <c r="T1743" s="923"/>
      <c r="U1743" s="923"/>
      <c r="V1743" s="923"/>
      <c r="W1743" s="924"/>
      <c r="X1743" s="268"/>
      <c r="AA1743" s="702"/>
    </row>
    <row r="1744" spans="1:28" x14ac:dyDescent="0.25">
      <c r="B1744" s="119"/>
      <c r="C1744" s="119"/>
      <c r="D1744" s="119"/>
      <c r="E1744" s="925"/>
      <c r="F1744" s="926"/>
      <c r="G1744" s="926"/>
      <c r="H1744" s="926"/>
      <c r="I1744" s="926"/>
      <c r="J1744" s="926"/>
      <c r="K1744" s="926"/>
      <c r="L1744" s="926"/>
      <c r="M1744" s="926"/>
      <c r="N1744" s="926"/>
      <c r="O1744" s="926"/>
      <c r="P1744" s="926"/>
      <c r="Q1744" s="926"/>
      <c r="R1744" s="926"/>
      <c r="S1744" s="926"/>
      <c r="T1744" s="926"/>
      <c r="U1744" s="926"/>
      <c r="V1744" s="926"/>
      <c r="W1744" s="927"/>
      <c r="X1744" s="268"/>
      <c r="Z1744" s="703"/>
      <c r="AA1744" s="268"/>
    </row>
    <row r="1745" spans="1:28" x14ac:dyDescent="0.25">
      <c r="E1745" s="191"/>
      <c r="F1745" s="162"/>
      <c r="G1745" s="162"/>
      <c r="H1745" s="162"/>
      <c r="I1745" s="162"/>
      <c r="J1745" s="162"/>
      <c r="K1745" s="162"/>
      <c r="L1745" s="162"/>
      <c r="M1745" s="162"/>
      <c r="N1745" s="162"/>
      <c r="O1745" s="162"/>
      <c r="P1745" s="162"/>
      <c r="Q1745" s="192"/>
      <c r="R1745" s="162"/>
      <c r="S1745" s="192"/>
      <c r="T1745" s="192"/>
      <c r="U1745" s="192"/>
      <c r="V1745" s="192"/>
      <c r="W1745" s="193"/>
      <c r="X1745" s="268"/>
      <c r="AA1745" s="268"/>
    </row>
    <row r="1746" spans="1:28" x14ac:dyDescent="0.25">
      <c r="E1746" s="928" t="s">
        <v>188</v>
      </c>
      <c r="F1746" s="929"/>
      <c r="G1746" s="929"/>
      <c r="H1746" s="929"/>
      <c r="I1746" s="929"/>
      <c r="J1746" s="929"/>
      <c r="K1746" s="929"/>
      <c r="L1746" s="929"/>
      <c r="M1746" s="929"/>
      <c r="N1746" s="929"/>
      <c r="O1746" s="929"/>
      <c r="P1746" s="929"/>
      <c r="Q1746" s="929"/>
      <c r="R1746" s="929"/>
      <c r="S1746" s="929"/>
      <c r="T1746" s="929"/>
      <c r="U1746" s="929"/>
      <c r="V1746" s="929"/>
      <c r="W1746" s="930"/>
      <c r="X1746" s="268"/>
      <c r="AA1746" s="268"/>
    </row>
    <row r="1749" spans="1:28" ht="15.75" x14ac:dyDescent="0.25">
      <c r="A1749" s="119"/>
      <c r="B1749" s="985" t="s">
        <v>0</v>
      </c>
      <c r="C1749" s="985"/>
      <c r="D1749" s="985"/>
      <c r="E1749" s="985"/>
      <c r="F1749" s="985"/>
      <c r="G1749" s="985"/>
      <c r="H1749" s="985"/>
      <c r="I1749" s="985"/>
      <c r="J1749" s="985"/>
      <c r="K1749" s="985"/>
      <c r="L1749" s="985"/>
      <c r="M1749" s="985"/>
      <c r="N1749" s="985"/>
      <c r="O1749" s="985"/>
      <c r="P1749" s="985"/>
      <c r="Q1749" s="985"/>
      <c r="R1749" s="985"/>
      <c r="S1749" s="985"/>
      <c r="T1749" s="985"/>
      <c r="U1749" s="985"/>
      <c r="V1749" s="985"/>
      <c r="W1749" s="985"/>
      <c r="X1749" s="985"/>
      <c r="Y1749" s="985"/>
      <c r="Z1749" s="985"/>
      <c r="AA1749" s="985"/>
      <c r="AB1749" s="985"/>
    </row>
    <row r="1750" spans="1:28" ht="15.75" x14ac:dyDescent="0.25">
      <c r="B1750" s="985" t="s">
        <v>1</v>
      </c>
      <c r="C1750" s="985"/>
      <c r="D1750" s="985"/>
      <c r="E1750" s="985"/>
      <c r="F1750" s="985"/>
      <c r="G1750" s="985"/>
      <c r="H1750" s="985"/>
      <c r="I1750" s="985"/>
      <c r="J1750" s="985"/>
      <c r="K1750" s="985"/>
      <c r="L1750" s="985"/>
      <c r="M1750" s="985"/>
      <c r="N1750" s="985"/>
      <c r="O1750" s="985"/>
      <c r="P1750" s="985"/>
      <c r="Q1750" s="985"/>
      <c r="R1750" s="985"/>
      <c r="S1750" s="985"/>
      <c r="T1750" s="985"/>
      <c r="U1750" s="985"/>
      <c r="V1750" s="985"/>
      <c r="W1750" s="985"/>
      <c r="X1750" s="985"/>
      <c r="Y1750" s="985"/>
      <c r="Z1750" s="985"/>
      <c r="AA1750" s="985"/>
      <c r="AB1750" s="985"/>
    </row>
    <row r="1751" spans="1:28" ht="15.75" x14ac:dyDescent="0.25">
      <c r="B1751" s="985" t="s">
        <v>1466</v>
      </c>
      <c r="C1751" s="985"/>
      <c r="D1751" s="985"/>
      <c r="E1751" s="985"/>
      <c r="F1751" s="985"/>
      <c r="G1751" s="985"/>
      <c r="H1751" s="985"/>
      <c r="I1751" s="985"/>
      <c r="J1751" s="985"/>
      <c r="K1751" s="985"/>
      <c r="L1751" s="985"/>
      <c r="M1751" s="985"/>
      <c r="N1751" s="985"/>
      <c r="O1751" s="985"/>
      <c r="P1751" s="985"/>
      <c r="Q1751" s="985"/>
      <c r="R1751" s="985"/>
      <c r="S1751" s="985"/>
      <c r="T1751" s="985"/>
      <c r="U1751" s="985"/>
      <c r="V1751" s="985"/>
      <c r="W1751" s="985"/>
      <c r="X1751" s="985"/>
      <c r="Y1751" s="985"/>
      <c r="Z1751" s="985"/>
      <c r="AA1751" s="985"/>
      <c r="AB1751" s="985"/>
    </row>
    <row r="1752" spans="1:28" ht="15.75" x14ac:dyDescent="0.25">
      <c r="B1752" s="985" t="s">
        <v>190</v>
      </c>
      <c r="C1752" s="985"/>
      <c r="D1752" s="985"/>
      <c r="E1752" s="985"/>
      <c r="F1752" s="985"/>
      <c r="G1752" s="985"/>
      <c r="H1752" s="985"/>
      <c r="I1752" s="985"/>
      <c r="J1752" s="985"/>
      <c r="K1752" s="985"/>
      <c r="L1752" s="985"/>
      <c r="M1752" s="985"/>
      <c r="N1752" s="985"/>
      <c r="O1752" s="985"/>
      <c r="P1752" s="985"/>
      <c r="Q1752" s="985"/>
      <c r="R1752" s="985"/>
      <c r="S1752" s="985"/>
      <c r="T1752" s="985"/>
      <c r="U1752" s="985"/>
      <c r="V1752" s="985"/>
      <c r="W1752" s="985"/>
      <c r="X1752" s="985"/>
      <c r="Y1752" s="985"/>
      <c r="Z1752" s="985"/>
      <c r="AA1752" s="985"/>
      <c r="AB1752" s="985"/>
    </row>
    <row r="1753" spans="1:28" ht="15.75" x14ac:dyDescent="0.25">
      <c r="A1753" s="120"/>
      <c r="B1753" s="986"/>
      <c r="C1753" s="986"/>
      <c r="D1753" s="986"/>
      <c r="E1753" s="986"/>
      <c r="F1753" s="986"/>
      <c r="G1753" s="986"/>
      <c r="H1753" s="986"/>
      <c r="I1753" s="986"/>
      <c r="J1753" s="986"/>
      <c r="K1753" s="986"/>
      <c r="L1753" s="986"/>
      <c r="M1753" s="986"/>
      <c r="N1753" s="986"/>
      <c r="O1753" s="986"/>
      <c r="P1753" s="986"/>
      <c r="Q1753" s="986"/>
      <c r="R1753" s="986"/>
      <c r="S1753" s="986"/>
      <c r="T1753" s="986"/>
      <c r="U1753" s="986"/>
      <c r="V1753" s="986"/>
      <c r="W1753" s="986"/>
      <c r="X1753" s="986"/>
      <c r="Y1753" s="986"/>
      <c r="Z1753" s="986"/>
      <c r="AA1753" s="986"/>
      <c r="AB1753" s="986"/>
    </row>
    <row r="1754" spans="1:28" x14ac:dyDescent="0.25">
      <c r="B1754" s="530"/>
      <c r="C1754" s="119"/>
      <c r="D1754" s="119"/>
      <c r="E1754" s="119"/>
      <c r="F1754" s="119"/>
      <c r="G1754" s="119"/>
      <c r="H1754" s="119"/>
      <c r="I1754" s="119"/>
      <c r="J1754" s="119"/>
      <c r="K1754" s="119"/>
      <c r="L1754" s="119"/>
      <c r="M1754" s="119"/>
      <c r="N1754" s="119"/>
      <c r="O1754" s="119"/>
      <c r="P1754" s="119"/>
      <c r="R1754" s="121"/>
      <c r="S1754" s="121"/>
      <c r="T1754" s="121"/>
      <c r="U1754" s="121"/>
      <c r="V1754" s="121"/>
      <c r="X1754" s="467"/>
      <c r="AA1754" s="424"/>
    </row>
    <row r="1755" spans="1:28" x14ac:dyDescent="0.25">
      <c r="A1755" s="987" t="s">
        <v>3</v>
      </c>
      <c r="B1755" s="987"/>
      <c r="C1755" s="987"/>
      <c r="D1755" s="987"/>
      <c r="E1755" s="987"/>
      <c r="F1755" s="987"/>
      <c r="G1755" s="988" t="s">
        <v>4</v>
      </c>
      <c r="H1755" s="988"/>
      <c r="I1755" s="988"/>
      <c r="J1755" s="988"/>
      <c r="K1755" s="988"/>
      <c r="L1755" s="988"/>
      <c r="M1755" s="988"/>
      <c r="N1755" s="988"/>
      <c r="O1755" s="988"/>
      <c r="P1755" s="988"/>
      <c r="Q1755" s="988"/>
      <c r="R1755" s="988"/>
      <c r="S1755" s="988"/>
      <c r="T1755" s="988"/>
      <c r="U1755" s="988"/>
      <c r="V1755" s="988"/>
      <c r="W1755" s="988"/>
      <c r="X1755" s="988"/>
      <c r="Y1755" s="988"/>
      <c r="Z1755" s="988"/>
      <c r="AA1755" s="988"/>
      <c r="AB1755" s="989"/>
    </row>
    <row r="1756" spans="1:28" x14ac:dyDescent="0.25">
      <c r="A1756" s="987"/>
      <c r="B1756" s="987"/>
      <c r="C1756" s="987"/>
      <c r="D1756" s="987"/>
      <c r="E1756" s="987"/>
      <c r="F1756" s="987"/>
      <c r="G1756" s="988" t="s">
        <v>5</v>
      </c>
      <c r="H1756" s="988"/>
      <c r="I1756" s="988"/>
      <c r="J1756" s="989"/>
      <c r="K1756" s="990" t="s">
        <v>6</v>
      </c>
      <c r="L1756" s="988"/>
      <c r="M1756" s="988"/>
      <c r="N1756" s="989"/>
      <c r="O1756" s="990" t="s">
        <v>7</v>
      </c>
      <c r="P1756" s="988"/>
      <c r="Q1756" s="988"/>
      <c r="R1756" s="988"/>
      <c r="S1756" s="990" t="s">
        <v>8</v>
      </c>
      <c r="T1756" s="988"/>
      <c r="U1756" s="988"/>
      <c r="V1756" s="989"/>
      <c r="W1756" s="990" t="s">
        <v>9</v>
      </c>
      <c r="X1756" s="989"/>
      <c r="Y1756" s="991" t="s">
        <v>10</v>
      </c>
      <c r="Z1756" s="992"/>
      <c r="AA1756" s="992"/>
      <c r="AB1756" s="993"/>
    </row>
    <row r="1757" spans="1:28" ht="15.75" thickBot="1" x14ac:dyDescent="0.3">
      <c r="A1757" s="987"/>
      <c r="B1757" s="987"/>
      <c r="C1757" s="987"/>
      <c r="D1757" s="987"/>
      <c r="E1757" s="987"/>
      <c r="F1757" s="987"/>
      <c r="G1757" s="964" t="s">
        <v>11</v>
      </c>
      <c r="H1757" s="963"/>
      <c r="I1757" s="971" t="s">
        <v>12</v>
      </c>
      <c r="J1757" s="972"/>
      <c r="K1757" s="973" t="s">
        <v>13</v>
      </c>
      <c r="L1757" s="972"/>
      <c r="M1757" s="973" t="s">
        <v>14</v>
      </c>
      <c r="N1757" s="972"/>
      <c r="O1757" s="973" t="s">
        <v>15</v>
      </c>
      <c r="P1757" s="972"/>
      <c r="Q1757" s="973" t="s">
        <v>16</v>
      </c>
      <c r="R1757" s="972"/>
      <c r="S1757" s="973" t="s">
        <v>17</v>
      </c>
      <c r="T1757" s="972"/>
      <c r="U1757" s="973" t="s">
        <v>18</v>
      </c>
      <c r="V1757" s="972"/>
      <c r="W1757" s="973" t="s">
        <v>19</v>
      </c>
      <c r="X1757" s="972"/>
      <c r="Y1757" s="994"/>
      <c r="Z1757" s="995"/>
      <c r="AA1757" s="995"/>
      <c r="AB1757" s="996"/>
    </row>
    <row r="1758" spans="1:28" ht="39" thickTop="1" x14ac:dyDescent="0.25">
      <c r="A1758" s="656" t="s">
        <v>20</v>
      </c>
      <c r="B1758" s="122" t="s">
        <v>21</v>
      </c>
      <c r="C1758" s="650" t="s">
        <v>22</v>
      </c>
      <c r="D1758" s="974" t="s">
        <v>23</v>
      </c>
      <c r="E1758" s="975"/>
      <c r="F1758" s="645" t="s">
        <v>24</v>
      </c>
      <c r="G1758" s="6" t="s">
        <v>25</v>
      </c>
      <c r="H1758" s="6" t="s">
        <v>26</v>
      </c>
      <c r="I1758" s="6" t="s">
        <v>25</v>
      </c>
      <c r="J1758" s="6" t="s">
        <v>26</v>
      </c>
      <c r="K1758" s="6" t="s">
        <v>25</v>
      </c>
      <c r="L1758" s="6" t="s">
        <v>26</v>
      </c>
      <c r="M1758" s="6" t="s">
        <v>25</v>
      </c>
      <c r="N1758" s="6" t="s">
        <v>26</v>
      </c>
      <c r="O1758" s="6" t="s">
        <v>25</v>
      </c>
      <c r="P1758" s="6" t="s">
        <v>26</v>
      </c>
      <c r="Q1758" s="645" t="s">
        <v>25</v>
      </c>
      <c r="R1758" s="645" t="s">
        <v>26</v>
      </c>
      <c r="S1758" s="645" t="s">
        <v>25</v>
      </c>
      <c r="T1758" s="645" t="s">
        <v>26</v>
      </c>
      <c r="U1758" s="645" t="s">
        <v>25</v>
      </c>
      <c r="V1758" s="645" t="s">
        <v>26</v>
      </c>
      <c r="W1758" s="645" t="s">
        <v>25</v>
      </c>
      <c r="X1758" s="704" t="s">
        <v>26</v>
      </c>
      <c r="Y1758" s="650" t="s">
        <v>27</v>
      </c>
      <c r="Z1758" s="650" t="s">
        <v>28</v>
      </c>
      <c r="AA1758" s="426" t="s">
        <v>29</v>
      </c>
      <c r="AB1758" s="880" t="s">
        <v>30</v>
      </c>
    </row>
    <row r="1759" spans="1:28" x14ac:dyDescent="0.25">
      <c r="A1759" s="976"/>
      <c r="B1759" s="932" t="s">
        <v>31</v>
      </c>
      <c r="C1759" s="978" t="s">
        <v>341</v>
      </c>
      <c r="D1759" s="979" t="s">
        <v>33</v>
      </c>
      <c r="E1759" s="980"/>
      <c r="F1759" s="938" t="s">
        <v>34</v>
      </c>
      <c r="G1759" s="648" t="s">
        <v>35</v>
      </c>
      <c r="H1759" s="648" t="s">
        <v>35</v>
      </c>
      <c r="I1759" s="648" t="s">
        <v>35</v>
      </c>
      <c r="J1759" s="648" t="s">
        <v>35</v>
      </c>
      <c r="K1759" s="648" t="s">
        <v>35</v>
      </c>
      <c r="L1759" s="648" t="s">
        <v>35</v>
      </c>
      <c r="M1759" s="648" t="s">
        <v>35</v>
      </c>
      <c r="N1759" s="648" t="s">
        <v>35</v>
      </c>
      <c r="O1759" s="648" t="s">
        <v>35</v>
      </c>
      <c r="P1759" s="648" t="s">
        <v>35</v>
      </c>
      <c r="Q1759" s="648" t="s">
        <v>35</v>
      </c>
      <c r="R1759" s="648" t="s">
        <v>35</v>
      </c>
      <c r="S1759" s="648" t="s">
        <v>35</v>
      </c>
      <c r="T1759" s="648" t="s">
        <v>35</v>
      </c>
      <c r="U1759" s="648" t="s">
        <v>35</v>
      </c>
      <c r="V1759" s="648" t="s">
        <v>35</v>
      </c>
      <c r="W1759" s="648" t="s">
        <v>35</v>
      </c>
      <c r="X1759" s="472" t="s">
        <v>35</v>
      </c>
      <c r="Y1759" s="939" t="s">
        <v>36</v>
      </c>
      <c r="Z1759" s="939" t="s">
        <v>36</v>
      </c>
      <c r="AA1759" s="997"/>
      <c r="AB1759" s="941" t="s">
        <v>36</v>
      </c>
    </row>
    <row r="1760" spans="1:28" ht="36" x14ac:dyDescent="0.25">
      <c r="A1760" s="977"/>
      <c r="B1760" s="932"/>
      <c r="C1760" s="978"/>
      <c r="D1760" s="649" t="s">
        <v>327</v>
      </c>
      <c r="E1760" s="649" t="s">
        <v>328</v>
      </c>
      <c r="F1760" s="938"/>
      <c r="G1760" s="10" t="s">
        <v>36</v>
      </c>
      <c r="H1760" s="10" t="s">
        <v>36</v>
      </c>
      <c r="I1760" s="10" t="s">
        <v>36</v>
      </c>
      <c r="J1760" s="10" t="s">
        <v>36</v>
      </c>
      <c r="K1760" s="10" t="s">
        <v>36</v>
      </c>
      <c r="L1760" s="10" t="s">
        <v>36</v>
      </c>
      <c r="M1760" s="10" t="s">
        <v>36</v>
      </c>
      <c r="N1760" s="10" t="s">
        <v>36</v>
      </c>
      <c r="O1760" s="10" t="s">
        <v>36</v>
      </c>
      <c r="P1760" s="10" t="s">
        <v>36</v>
      </c>
      <c r="Q1760" s="10" t="s">
        <v>36</v>
      </c>
      <c r="R1760" s="11" t="s">
        <v>36</v>
      </c>
      <c r="S1760" s="11" t="s">
        <v>36</v>
      </c>
      <c r="T1760" s="11" t="s">
        <v>36</v>
      </c>
      <c r="U1760" s="11" t="s">
        <v>36</v>
      </c>
      <c r="V1760" s="11" t="s">
        <v>36</v>
      </c>
      <c r="W1760" s="11" t="s">
        <v>36</v>
      </c>
      <c r="X1760" s="705" t="s">
        <v>36</v>
      </c>
      <c r="Y1760" s="939"/>
      <c r="Z1760" s="939"/>
      <c r="AA1760" s="997"/>
      <c r="AB1760" s="941"/>
    </row>
    <row r="1761" spans="1:28" ht="96" x14ac:dyDescent="0.25">
      <c r="A1761" s="431"/>
      <c r="B1761" s="432" t="s">
        <v>329</v>
      </c>
      <c r="C1761" s="433" t="s">
        <v>330</v>
      </c>
      <c r="D1761" s="433" t="s">
        <v>331</v>
      </c>
      <c r="E1761" s="434" t="s">
        <v>493</v>
      </c>
      <c r="F1761" s="435" t="s">
        <v>332</v>
      </c>
      <c r="G1761" s="436"/>
      <c r="H1761" s="436"/>
      <c r="I1761" s="436"/>
      <c r="J1761" s="436"/>
      <c r="K1761" s="436"/>
      <c r="L1761" s="436"/>
      <c r="M1761" s="436"/>
      <c r="N1761" s="436"/>
      <c r="O1761" s="436"/>
      <c r="P1761" s="436"/>
      <c r="Q1761" s="436"/>
      <c r="R1761" s="436"/>
      <c r="S1761" s="436"/>
      <c r="T1761" s="436"/>
      <c r="U1761" s="436"/>
      <c r="V1761" s="436"/>
      <c r="W1761" s="436"/>
      <c r="X1761" s="436"/>
      <c r="Y1761" s="437"/>
      <c r="Z1761" s="437"/>
      <c r="AA1761" s="438"/>
      <c r="AB1761" s="881"/>
    </row>
    <row r="1762" spans="1:28" ht="25.5" x14ac:dyDescent="0.25">
      <c r="A1762" s="532">
        <v>1</v>
      </c>
      <c r="B1762" s="706" t="s">
        <v>518</v>
      </c>
      <c r="C1762" s="440" t="str">
        <f>IF(AA1764&gt;=450000,"LPN",IF(AND(AA1764&gt;190000,AA1764&lt;470000),"LP",IF(AND(AA1764&gt;=56000,AA1764&lt;=190000),"3C","2C ")))</f>
        <v xml:space="preserve">2C </v>
      </c>
      <c r="D1762" s="215" t="s">
        <v>1467</v>
      </c>
      <c r="E1762" s="707" t="s">
        <v>1468</v>
      </c>
      <c r="F1762" s="707" t="s">
        <v>1469</v>
      </c>
      <c r="G1762" s="218" t="s">
        <v>44</v>
      </c>
      <c r="H1762" s="218" t="s">
        <v>44</v>
      </c>
      <c r="I1762" s="218" t="s">
        <v>44</v>
      </c>
      <c r="J1762" s="218" t="s">
        <v>44</v>
      </c>
      <c r="K1762" s="218">
        <v>42163</v>
      </c>
      <c r="L1762" s="218"/>
      <c r="M1762" s="218"/>
      <c r="N1762" s="218"/>
      <c r="O1762" s="218" t="s">
        <v>44</v>
      </c>
      <c r="P1762" s="218" t="s">
        <v>44</v>
      </c>
      <c r="Q1762" s="218" t="s">
        <v>44</v>
      </c>
      <c r="R1762" s="218" t="s">
        <v>44</v>
      </c>
      <c r="S1762" s="218"/>
      <c r="T1762" s="218"/>
      <c r="U1762" s="218"/>
      <c r="V1762" s="218"/>
      <c r="W1762" s="218"/>
      <c r="X1762" s="218"/>
      <c r="Y1762" s="442"/>
      <c r="Z1762" s="442"/>
      <c r="AA1762" s="708">
        <v>20000</v>
      </c>
      <c r="AB1762" s="893"/>
    </row>
    <row r="1763" spans="1:28" ht="25.5" x14ac:dyDescent="0.25">
      <c r="A1763" s="533">
        <v>2</v>
      </c>
      <c r="B1763" s="707" t="s">
        <v>524</v>
      </c>
      <c r="C1763" s="440" t="str">
        <f>IF(AA1765&gt;=450000,"LPN",IF(AND(AA1765&gt;190000,AA1765&lt;470000),"LP",IF(AND(AA1765&gt;=56000,AA1765&lt;=190000),"3C","2C ")))</f>
        <v xml:space="preserve">2C </v>
      </c>
      <c r="D1763" s="215" t="s">
        <v>1467</v>
      </c>
      <c r="E1763" s="706" t="s">
        <v>1470</v>
      </c>
      <c r="F1763" s="707" t="s">
        <v>1469</v>
      </c>
      <c r="G1763" s="218" t="s">
        <v>44</v>
      </c>
      <c r="H1763" s="218" t="s">
        <v>44</v>
      </c>
      <c r="I1763" s="218" t="s">
        <v>44</v>
      </c>
      <c r="J1763" s="218" t="s">
        <v>44</v>
      </c>
      <c r="K1763" s="218">
        <v>42163</v>
      </c>
      <c r="L1763" s="218"/>
      <c r="M1763" s="218"/>
      <c r="N1763" s="218"/>
      <c r="O1763" s="218" t="s">
        <v>44</v>
      </c>
      <c r="P1763" s="218" t="s">
        <v>44</v>
      </c>
      <c r="Q1763" s="218" t="s">
        <v>44</v>
      </c>
      <c r="R1763" s="218" t="s">
        <v>44</v>
      </c>
      <c r="S1763" s="218"/>
      <c r="T1763" s="218"/>
      <c r="U1763" s="218"/>
      <c r="V1763" s="218"/>
      <c r="W1763" s="218"/>
      <c r="X1763" s="218"/>
      <c r="Y1763" s="442"/>
      <c r="Z1763" s="442"/>
      <c r="AA1763" s="709">
        <v>59300</v>
      </c>
      <c r="AB1763" s="893"/>
    </row>
    <row r="1764" spans="1:28" x14ac:dyDescent="0.25">
      <c r="A1764" s="533">
        <v>4</v>
      </c>
      <c r="B1764" s="710" t="s">
        <v>45</v>
      </c>
      <c r="C1764" s="440"/>
      <c r="D1764" s="215" t="s">
        <v>1467</v>
      </c>
      <c r="E1764" s="706">
        <v>31100</v>
      </c>
      <c r="F1764" s="707"/>
      <c r="G1764" s="218"/>
      <c r="H1764" s="218"/>
      <c r="I1764" s="218"/>
      <c r="J1764" s="218"/>
      <c r="K1764" s="218"/>
      <c r="L1764" s="218"/>
      <c r="M1764" s="218"/>
      <c r="N1764" s="218"/>
      <c r="O1764" s="711" t="s">
        <v>44</v>
      </c>
      <c r="P1764" s="711" t="s">
        <v>44</v>
      </c>
      <c r="Q1764" s="711" t="s">
        <v>44</v>
      </c>
      <c r="R1764" s="711" t="s">
        <v>44</v>
      </c>
      <c r="S1764" s="218"/>
      <c r="T1764" s="218"/>
      <c r="U1764" s="218"/>
      <c r="V1764" s="218"/>
      <c r="W1764" s="218"/>
      <c r="X1764" s="218"/>
      <c r="Y1764" s="442"/>
      <c r="Z1764" s="442"/>
      <c r="AA1764" s="709">
        <v>3500</v>
      </c>
      <c r="AB1764" s="893"/>
    </row>
    <row r="1765" spans="1:28" ht="25.5" x14ac:dyDescent="0.25">
      <c r="A1765" s="651"/>
      <c r="B1765" s="712" t="s">
        <v>1471</v>
      </c>
      <c r="C1765" s="646" t="str">
        <f>IF(AA1769&gt;=450000,"LPN",IF(AND(AA1769&gt;190000,AA1769&lt;470000),"LP",IF(AND(AA1769&gt;=56000,AA1769&lt;=190000),"3C","2C ")))</f>
        <v xml:space="preserve">2C </v>
      </c>
      <c r="D1765" s="447" t="s">
        <v>1467</v>
      </c>
      <c r="E1765" s="224">
        <v>31100</v>
      </c>
      <c r="F1765" s="713" t="s">
        <v>1472</v>
      </c>
      <c r="G1765" s="711" t="s">
        <v>44</v>
      </c>
      <c r="H1765" s="711" t="s">
        <v>44</v>
      </c>
      <c r="I1765" s="711" t="s">
        <v>44</v>
      </c>
      <c r="J1765" s="711" t="s">
        <v>44</v>
      </c>
      <c r="K1765" s="711">
        <v>42072</v>
      </c>
      <c r="L1765" s="16"/>
      <c r="M1765" s="16"/>
      <c r="N1765" s="16"/>
      <c r="O1765" s="711" t="s">
        <v>44</v>
      </c>
      <c r="P1765" s="711" t="s">
        <v>44</v>
      </c>
      <c r="Q1765" s="711" t="s">
        <v>44</v>
      </c>
      <c r="R1765" s="711" t="s">
        <v>44</v>
      </c>
      <c r="S1765" s="16"/>
      <c r="T1765" s="16"/>
      <c r="U1765" s="16"/>
      <c r="V1765" s="16"/>
      <c r="W1765" s="16"/>
      <c r="X1765" s="16"/>
      <c r="Y1765" s="17"/>
      <c r="Z1765" s="17"/>
      <c r="AA1765" s="673"/>
      <c r="AB1765" s="856"/>
    </row>
    <row r="1766" spans="1:28" ht="25.5" x14ac:dyDescent="0.25">
      <c r="A1766" s="651"/>
      <c r="B1766" s="714" t="s">
        <v>1473</v>
      </c>
      <c r="C1766" s="646" t="str">
        <f>IF(AA1767&gt;=450000,"LPN",IF(AND(AA1767&gt;190000,AA1767&lt;470000),"LP",IF(AND(AA1767&gt;=56000,AA1767&lt;=190000),"3C","2C ")))</f>
        <v xml:space="preserve">2C </v>
      </c>
      <c r="D1766" s="447" t="s">
        <v>1467</v>
      </c>
      <c r="E1766" s="224">
        <v>31100</v>
      </c>
      <c r="F1766" s="713" t="s">
        <v>1474</v>
      </c>
      <c r="G1766" s="711" t="s">
        <v>44</v>
      </c>
      <c r="H1766" s="711" t="s">
        <v>44</v>
      </c>
      <c r="I1766" s="711" t="s">
        <v>44</v>
      </c>
      <c r="J1766" s="711" t="s">
        <v>44</v>
      </c>
      <c r="K1766" s="711">
        <v>42072</v>
      </c>
      <c r="L1766" s="16"/>
      <c r="M1766" s="16"/>
      <c r="N1766" s="16"/>
      <c r="O1766" s="711" t="s">
        <v>44</v>
      </c>
      <c r="P1766" s="711" t="s">
        <v>44</v>
      </c>
      <c r="Q1766" s="711" t="s">
        <v>44</v>
      </c>
      <c r="R1766" s="711" t="s">
        <v>44</v>
      </c>
      <c r="S1766" s="16"/>
      <c r="T1766" s="16"/>
      <c r="U1766" s="16"/>
      <c r="V1766" s="16"/>
      <c r="W1766" s="16"/>
      <c r="X1766" s="16"/>
      <c r="Y1766" s="17"/>
      <c r="Z1766" s="17"/>
      <c r="AA1766" s="673"/>
      <c r="AB1766" s="856"/>
    </row>
    <row r="1767" spans="1:28" ht="25.5" x14ac:dyDescent="0.25">
      <c r="A1767" s="535">
        <v>5</v>
      </c>
      <c r="B1767" s="715" t="s">
        <v>334</v>
      </c>
      <c r="C1767" s="440"/>
      <c r="D1767" s="215" t="s">
        <v>1467</v>
      </c>
      <c r="E1767" s="248" t="s">
        <v>1392</v>
      </c>
      <c r="F1767" s="707" t="s">
        <v>1475</v>
      </c>
      <c r="G1767" s="716"/>
      <c r="H1767" s="716"/>
      <c r="I1767" s="716"/>
      <c r="J1767" s="716"/>
      <c r="K1767" s="716"/>
      <c r="L1767" s="716"/>
      <c r="M1767" s="716"/>
      <c r="N1767" s="716"/>
      <c r="O1767" s="711" t="s">
        <v>44</v>
      </c>
      <c r="P1767" s="711" t="s">
        <v>44</v>
      </c>
      <c r="Q1767" s="711" t="s">
        <v>44</v>
      </c>
      <c r="R1767" s="711" t="s">
        <v>44</v>
      </c>
      <c r="S1767" s="716"/>
      <c r="T1767" s="716"/>
      <c r="U1767" s="218"/>
      <c r="V1767" s="218"/>
      <c r="W1767" s="716"/>
      <c r="X1767" s="716"/>
      <c r="Y1767" s="219"/>
      <c r="Z1767" s="219"/>
      <c r="AA1767" s="220">
        <v>7000</v>
      </c>
      <c r="AB1767" s="864"/>
    </row>
    <row r="1768" spans="1:28" x14ac:dyDescent="0.25">
      <c r="A1768" s="651"/>
      <c r="B1768" s="712" t="s">
        <v>1476</v>
      </c>
      <c r="C1768" s="646" t="str">
        <f>IF(AA1775&gt;=450000,"LPN",IF(AND(AA1775&gt;190000,AA1775&lt;470000),"LP",IF(AND(AA1775&gt;=56000,AA1775&lt;=190000),"3C","2C ")))</f>
        <v xml:space="preserve">2C </v>
      </c>
      <c r="D1768" s="672"/>
      <c r="E1768" s="643"/>
      <c r="F1768" s="205"/>
      <c r="G1768" s="711" t="s">
        <v>44</v>
      </c>
      <c r="H1768" s="711" t="s">
        <v>44</v>
      </c>
      <c r="I1768" s="711" t="s">
        <v>44</v>
      </c>
      <c r="J1768" s="711" t="s">
        <v>44</v>
      </c>
      <c r="K1768" s="711">
        <v>42072</v>
      </c>
      <c r="L1768" s="149"/>
      <c r="M1768" s="149"/>
      <c r="N1768" s="149"/>
      <c r="O1768" s="711" t="s">
        <v>44</v>
      </c>
      <c r="P1768" s="711" t="s">
        <v>44</v>
      </c>
      <c r="Q1768" s="711" t="s">
        <v>44</v>
      </c>
      <c r="R1768" s="711" t="s">
        <v>44</v>
      </c>
      <c r="S1768" s="149"/>
      <c r="T1768" s="149"/>
      <c r="U1768" s="16"/>
      <c r="V1768" s="16"/>
      <c r="W1768" s="149"/>
      <c r="X1768" s="149"/>
      <c r="Y1768" s="654"/>
      <c r="Z1768" s="654"/>
      <c r="AA1768" s="231"/>
      <c r="AB1768" s="860"/>
    </row>
    <row r="1769" spans="1:28" x14ac:dyDescent="0.25">
      <c r="A1769" s="651"/>
      <c r="B1769" s="717" t="s">
        <v>1477</v>
      </c>
      <c r="C1769" s="646" t="str">
        <f>IF(AA1776&gt;=450000,"LPN",IF(AND(AA1776&gt;190000,AA1776&lt;470000),"LP",IF(AND(AA1776&gt;=56000,AA1776&lt;=190000),"3C","2C ")))</f>
        <v xml:space="preserve">2C </v>
      </c>
      <c r="D1769" s="672"/>
      <c r="E1769" s="643"/>
      <c r="F1769" s="205"/>
      <c r="G1769" s="711" t="s">
        <v>44</v>
      </c>
      <c r="H1769" s="711" t="s">
        <v>44</v>
      </c>
      <c r="I1769" s="711" t="s">
        <v>44</v>
      </c>
      <c r="J1769" s="711" t="s">
        <v>44</v>
      </c>
      <c r="K1769" s="711">
        <v>42072</v>
      </c>
      <c r="L1769" s="149"/>
      <c r="M1769" s="149"/>
      <c r="N1769" s="149"/>
      <c r="O1769" s="711" t="s">
        <v>44</v>
      </c>
      <c r="P1769" s="711" t="s">
        <v>44</v>
      </c>
      <c r="Q1769" s="711" t="s">
        <v>44</v>
      </c>
      <c r="R1769" s="711" t="s">
        <v>44</v>
      </c>
      <c r="S1769" s="149"/>
      <c r="T1769" s="149"/>
      <c r="U1769" s="16"/>
      <c r="V1769" s="16"/>
      <c r="W1769" s="149"/>
      <c r="X1769" s="149"/>
      <c r="Y1769" s="654"/>
      <c r="Z1769" s="654"/>
      <c r="AA1769" s="231"/>
      <c r="AB1769" s="860"/>
    </row>
    <row r="1770" spans="1:28" x14ac:dyDescent="0.25">
      <c r="A1770" s="651"/>
      <c r="B1770" s="718" t="s">
        <v>1478</v>
      </c>
      <c r="C1770" s="646" t="str">
        <f>IF(AA1777&gt;=450000,"LPN",IF(AND(AA1777&gt;190000,AA1777&lt;470000),"LP",IF(AND(AA1777&gt;=56000,AA1777&lt;=190000),"3C","2C ")))</f>
        <v xml:space="preserve">2C </v>
      </c>
      <c r="D1770" s="672"/>
      <c r="E1770" s="643"/>
      <c r="F1770" s="205"/>
      <c r="G1770" s="711" t="s">
        <v>44</v>
      </c>
      <c r="H1770" s="711" t="s">
        <v>44</v>
      </c>
      <c r="I1770" s="711" t="s">
        <v>44</v>
      </c>
      <c r="J1770" s="711" t="s">
        <v>44</v>
      </c>
      <c r="K1770" s="711">
        <v>42072</v>
      </c>
      <c r="L1770" s="149"/>
      <c r="M1770" s="149"/>
      <c r="N1770" s="149"/>
      <c r="O1770" s="711" t="s">
        <v>44</v>
      </c>
      <c r="P1770" s="711" t="s">
        <v>44</v>
      </c>
      <c r="Q1770" s="711" t="s">
        <v>44</v>
      </c>
      <c r="R1770" s="711" t="s">
        <v>44</v>
      </c>
      <c r="S1770" s="149"/>
      <c r="T1770" s="149"/>
      <c r="U1770" s="16"/>
      <c r="V1770" s="16"/>
      <c r="W1770" s="149"/>
      <c r="X1770" s="149"/>
      <c r="Y1770" s="654"/>
      <c r="Z1770" s="654"/>
      <c r="AA1770" s="231"/>
      <c r="AB1770" s="860"/>
    </row>
    <row r="1771" spans="1:28" x14ac:dyDescent="0.25">
      <c r="A1771" s="651"/>
      <c r="B1771" s="718" t="s">
        <v>1479</v>
      </c>
      <c r="C1771" s="646"/>
      <c r="D1771" s="672"/>
      <c r="E1771" s="643"/>
      <c r="F1771" s="205"/>
      <c r="G1771" s="711" t="s">
        <v>44</v>
      </c>
      <c r="H1771" s="711" t="s">
        <v>44</v>
      </c>
      <c r="I1771" s="711" t="s">
        <v>44</v>
      </c>
      <c r="J1771" s="711" t="s">
        <v>44</v>
      </c>
      <c r="K1771" s="711">
        <v>42072</v>
      </c>
      <c r="L1771" s="149"/>
      <c r="M1771" s="149"/>
      <c r="N1771" s="149"/>
      <c r="O1771" s="711" t="s">
        <v>44</v>
      </c>
      <c r="P1771" s="711" t="s">
        <v>44</v>
      </c>
      <c r="Q1771" s="711" t="s">
        <v>44</v>
      </c>
      <c r="R1771" s="711" t="s">
        <v>44</v>
      </c>
      <c r="S1771" s="149"/>
      <c r="T1771" s="149"/>
      <c r="U1771" s="16"/>
      <c r="V1771" s="16"/>
      <c r="W1771" s="149"/>
      <c r="X1771" s="149"/>
      <c r="Y1771" s="654"/>
      <c r="Z1771" s="654"/>
      <c r="AA1771" s="231"/>
      <c r="AB1771" s="860"/>
    </row>
    <row r="1772" spans="1:28" ht="25.5" x14ac:dyDescent="0.25">
      <c r="A1772" s="439">
        <v>6</v>
      </c>
      <c r="B1772" s="715" t="s">
        <v>813</v>
      </c>
      <c r="C1772" s="440"/>
      <c r="D1772" s="215" t="s">
        <v>1467</v>
      </c>
      <c r="E1772" s="248" t="s">
        <v>1397</v>
      </c>
      <c r="F1772" s="707" t="s">
        <v>1480</v>
      </c>
      <c r="G1772" s="218"/>
      <c r="H1772" s="218"/>
      <c r="I1772" s="218"/>
      <c r="J1772" s="218"/>
      <c r="K1772" s="218"/>
      <c r="L1772" s="218"/>
      <c r="M1772" s="218"/>
      <c r="N1772" s="218"/>
      <c r="O1772" s="711" t="s">
        <v>44</v>
      </c>
      <c r="P1772" s="711" t="s">
        <v>44</v>
      </c>
      <c r="Q1772" s="711" t="s">
        <v>44</v>
      </c>
      <c r="R1772" s="711" t="s">
        <v>44</v>
      </c>
      <c r="S1772" s="218"/>
      <c r="T1772" s="218"/>
      <c r="U1772" s="218"/>
      <c r="V1772" s="218"/>
      <c r="W1772" s="716"/>
      <c r="X1772" s="716"/>
      <c r="Y1772" s="219"/>
      <c r="Z1772" s="219"/>
      <c r="AA1772" s="220">
        <v>20000</v>
      </c>
      <c r="AB1772" s="864"/>
    </row>
    <row r="1773" spans="1:28" x14ac:dyDescent="0.25">
      <c r="A1773" s="651"/>
      <c r="B1773" s="719" t="s">
        <v>1481</v>
      </c>
      <c r="C1773" s="646" t="str">
        <f>IF(AA1780&gt;=450000,"LPN",IF(AND(AA1780&gt;190000,AA1780&lt;470000),"LP",IF(AND(AA1780&gt;=56000,AA1780&lt;=190000),"3C","2C ")))</f>
        <v xml:space="preserve">2C </v>
      </c>
      <c r="D1773" s="685"/>
      <c r="E1773" s="643"/>
      <c r="F1773" s="205"/>
      <c r="G1773" s="711" t="s">
        <v>44</v>
      </c>
      <c r="H1773" s="711" t="s">
        <v>44</v>
      </c>
      <c r="I1773" s="711" t="s">
        <v>44</v>
      </c>
      <c r="J1773" s="711" t="s">
        <v>44</v>
      </c>
      <c r="K1773" s="16">
        <v>42198</v>
      </c>
      <c r="L1773" s="16"/>
      <c r="M1773" s="16"/>
      <c r="N1773" s="16"/>
      <c r="O1773" s="711" t="s">
        <v>44</v>
      </c>
      <c r="P1773" s="711" t="s">
        <v>44</v>
      </c>
      <c r="Q1773" s="711" t="s">
        <v>44</v>
      </c>
      <c r="R1773" s="711" t="s">
        <v>44</v>
      </c>
      <c r="S1773" s="16"/>
      <c r="T1773" s="16"/>
      <c r="U1773" s="16"/>
      <c r="V1773" s="16"/>
      <c r="W1773" s="149"/>
      <c r="X1773" s="149"/>
      <c r="Y1773" s="654"/>
      <c r="Z1773" s="654"/>
      <c r="AA1773" s="231"/>
      <c r="AB1773" s="860"/>
    </row>
    <row r="1774" spans="1:28" x14ac:dyDescent="0.25">
      <c r="A1774" s="651"/>
      <c r="B1774" s="719" t="s">
        <v>1482</v>
      </c>
      <c r="C1774" s="646" t="s">
        <v>93</v>
      </c>
      <c r="D1774" s="685"/>
      <c r="E1774" s="643"/>
      <c r="F1774" s="205"/>
      <c r="G1774" s="711" t="s">
        <v>44</v>
      </c>
      <c r="H1774" s="711" t="s">
        <v>44</v>
      </c>
      <c r="I1774" s="711" t="s">
        <v>44</v>
      </c>
      <c r="J1774" s="711" t="s">
        <v>44</v>
      </c>
      <c r="K1774" s="16">
        <v>42198</v>
      </c>
      <c r="L1774" s="16"/>
      <c r="M1774" s="16"/>
      <c r="N1774" s="16"/>
      <c r="O1774" s="711" t="s">
        <v>44</v>
      </c>
      <c r="P1774" s="711" t="s">
        <v>44</v>
      </c>
      <c r="Q1774" s="711" t="s">
        <v>44</v>
      </c>
      <c r="R1774" s="711" t="s">
        <v>44</v>
      </c>
      <c r="S1774" s="16"/>
      <c r="T1774" s="16"/>
      <c r="U1774" s="16"/>
      <c r="V1774" s="16"/>
      <c r="W1774" s="149"/>
      <c r="X1774" s="149"/>
      <c r="Y1774" s="654"/>
      <c r="Z1774" s="654"/>
      <c r="AA1774" s="231"/>
      <c r="AB1774" s="860"/>
    </row>
    <row r="1775" spans="1:28" ht="25.5" x14ac:dyDescent="0.25">
      <c r="A1775" s="213">
        <v>7</v>
      </c>
      <c r="B1775" s="715" t="s">
        <v>336</v>
      </c>
      <c r="C1775" s="440"/>
      <c r="D1775" s="215" t="s">
        <v>1467</v>
      </c>
      <c r="E1775" s="248" t="s">
        <v>1399</v>
      </c>
      <c r="F1775" s="707" t="s">
        <v>1483</v>
      </c>
      <c r="G1775" s="218"/>
      <c r="H1775" s="218"/>
      <c r="I1775" s="218"/>
      <c r="J1775" s="218"/>
      <c r="K1775" s="218"/>
      <c r="L1775" s="218"/>
      <c r="M1775" s="218"/>
      <c r="N1775" s="218"/>
      <c r="O1775" s="711" t="s">
        <v>44</v>
      </c>
      <c r="P1775" s="711" t="s">
        <v>44</v>
      </c>
      <c r="Q1775" s="711" t="s">
        <v>44</v>
      </c>
      <c r="R1775" s="711" t="s">
        <v>44</v>
      </c>
      <c r="S1775" s="218"/>
      <c r="T1775" s="218"/>
      <c r="U1775" s="218"/>
      <c r="V1775" s="218"/>
      <c r="W1775" s="218"/>
      <c r="X1775" s="218"/>
      <c r="Y1775" s="219"/>
      <c r="Z1775" s="219"/>
      <c r="AA1775" s="220">
        <v>5000</v>
      </c>
      <c r="AB1775" s="864"/>
    </row>
    <row r="1776" spans="1:28" ht="25.5" x14ac:dyDescent="0.25">
      <c r="A1776" s="651"/>
      <c r="B1776" s="720" t="s">
        <v>1484</v>
      </c>
      <c r="C1776" s="646" t="str">
        <f t="shared" ref="C1776:C1789" si="323">IF(AA1779&gt;=450000,"LPN",IF(AND(AA1779&gt;190000,AA1779&lt;470000),"LP",IF(AND(AA1779&gt;=56000,AA1779&lt;=190000),"3C","2C ")))</f>
        <v xml:space="preserve">2C </v>
      </c>
      <c r="D1776" s="447" t="s">
        <v>1467</v>
      </c>
      <c r="E1776" s="721" t="s">
        <v>1399</v>
      </c>
      <c r="F1776" s="713" t="s">
        <v>1483</v>
      </c>
      <c r="G1776" s="711" t="s">
        <v>44</v>
      </c>
      <c r="H1776" s="711" t="s">
        <v>44</v>
      </c>
      <c r="I1776" s="711" t="s">
        <v>44</v>
      </c>
      <c r="J1776" s="711" t="s">
        <v>44</v>
      </c>
      <c r="K1776" s="711">
        <v>42072</v>
      </c>
      <c r="L1776" s="16"/>
      <c r="M1776" s="16"/>
      <c r="N1776" s="16"/>
      <c r="O1776" s="711" t="s">
        <v>44</v>
      </c>
      <c r="P1776" s="711" t="s">
        <v>44</v>
      </c>
      <c r="Q1776" s="711" t="s">
        <v>44</v>
      </c>
      <c r="R1776" s="711" t="s">
        <v>44</v>
      </c>
      <c r="S1776" s="16"/>
      <c r="T1776" s="16"/>
      <c r="U1776" s="16"/>
      <c r="V1776" s="16"/>
      <c r="W1776" s="16"/>
      <c r="X1776" s="16"/>
      <c r="Y1776" s="654"/>
      <c r="Z1776" s="654"/>
      <c r="AA1776" s="231"/>
      <c r="AB1776" s="860"/>
    </row>
    <row r="1777" spans="1:28" ht="25.5" x14ac:dyDescent="0.25">
      <c r="A1777" s="651"/>
      <c r="B1777" s="720" t="s">
        <v>1485</v>
      </c>
      <c r="C1777" s="646" t="str">
        <f t="shared" si="323"/>
        <v xml:space="preserve">2C </v>
      </c>
      <c r="D1777" s="447" t="s">
        <v>1467</v>
      </c>
      <c r="E1777" s="721" t="s">
        <v>1399</v>
      </c>
      <c r="F1777" s="713" t="s">
        <v>1483</v>
      </c>
      <c r="G1777" s="711" t="s">
        <v>44</v>
      </c>
      <c r="H1777" s="711" t="s">
        <v>44</v>
      </c>
      <c r="I1777" s="711" t="s">
        <v>44</v>
      </c>
      <c r="J1777" s="711" t="s">
        <v>44</v>
      </c>
      <c r="K1777" s="711">
        <v>42072</v>
      </c>
      <c r="L1777" s="16"/>
      <c r="M1777" s="16"/>
      <c r="N1777" s="16"/>
      <c r="O1777" s="711" t="s">
        <v>44</v>
      </c>
      <c r="P1777" s="711" t="s">
        <v>44</v>
      </c>
      <c r="Q1777" s="711" t="s">
        <v>44</v>
      </c>
      <c r="R1777" s="711" t="s">
        <v>44</v>
      </c>
      <c r="S1777" s="16"/>
      <c r="T1777" s="16"/>
      <c r="U1777" s="16"/>
      <c r="V1777" s="16"/>
      <c r="W1777" s="16"/>
      <c r="X1777" s="16"/>
      <c r="Y1777" s="654"/>
      <c r="Z1777" s="654"/>
      <c r="AA1777" s="231"/>
      <c r="AB1777" s="860"/>
    </row>
    <row r="1778" spans="1:28" ht="25.5" x14ac:dyDescent="0.25">
      <c r="A1778" s="651"/>
      <c r="B1778" s="720" t="s">
        <v>1486</v>
      </c>
      <c r="C1778" s="646" t="str">
        <f t="shared" si="323"/>
        <v xml:space="preserve">2C </v>
      </c>
      <c r="D1778" s="447" t="s">
        <v>1467</v>
      </c>
      <c r="E1778" s="721" t="s">
        <v>1399</v>
      </c>
      <c r="F1778" s="713" t="s">
        <v>1483</v>
      </c>
      <c r="G1778" s="711" t="s">
        <v>44</v>
      </c>
      <c r="H1778" s="711" t="s">
        <v>44</v>
      </c>
      <c r="I1778" s="711" t="s">
        <v>44</v>
      </c>
      <c r="J1778" s="711" t="s">
        <v>44</v>
      </c>
      <c r="K1778" s="711">
        <v>42072</v>
      </c>
      <c r="L1778" s="16"/>
      <c r="M1778" s="16"/>
      <c r="N1778" s="16"/>
      <c r="O1778" s="711" t="s">
        <v>44</v>
      </c>
      <c r="P1778" s="711" t="s">
        <v>44</v>
      </c>
      <c r="Q1778" s="711" t="s">
        <v>44</v>
      </c>
      <c r="R1778" s="711" t="s">
        <v>44</v>
      </c>
      <c r="S1778" s="16"/>
      <c r="T1778" s="16"/>
      <c r="U1778" s="16"/>
      <c r="V1778" s="16"/>
      <c r="W1778" s="16"/>
      <c r="X1778" s="16"/>
      <c r="Y1778" s="654"/>
      <c r="Z1778" s="654"/>
      <c r="AA1778" s="231"/>
      <c r="AB1778" s="860"/>
    </row>
    <row r="1779" spans="1:28" ht="25.5" x14ac:dyDescent="0.25">
      <c r="A1779" s="651"/>
      <c r="B1779" s="720" t="s">
        <v>1404</v>
      </c>
      <c r="C1779" s="646" t="str">
        <f t="shared" si="323"/>
        <v xml:space="preserve">2C </v>
      </c>
      <c r="D1779" s="447" t="s">
        <v>1467</v>
      </c>
      <c r="E1779" s="721" t="s">
        <v>1399</v>
      </c>
      <c r="F1779" s="713" t="s">
        <v>1483</v>
      </c>
      <c r="G1779" s="711" t="s">
        <v>44</v>
      </c>
      <c r="H1779" s="711" t="s">
        <v>44</v>
      </c>
      <c r="I1779" s="711" t="s">
        <v>44</v>
      </c>
      <c r="J1779" s="711" t="s">
        <v>44</v>
      </c>
      <c r="K1779" s="711">
        <v>42072</v>
      </c>
      <c r="L1779" s="16"/>
      <c r="M1779" s="16"/>
      <c r="N1779" s="16"/>
      <c r="O1779" s="711" t="s">
        <v>44</v>
      </c>
      <c r="P1779" s="711" t="s">
        <v>44</v>
      </c>
      <c r="Q1779" s="711" t="s">
        <v>44</v>
      </c>
      <c r="R1779" s="711" t="s">
        <v>44</v>
      </c>
      <c r="S1779" s="16"/>
      <c r="T1779" s="16"/>
      <c r="U1779" s="16"/>
      <c r="V1779" s="16"/>
      <c r="W1779" s="16"/>
      <c r="X1779" s="16"/>
      <c r="Y1779" s="654"/>
      <c r="Z1779" s="654"/>
      <c r="AA1779" s="231"/>
      <c r="AB1779" s="860"/>
    </row>
    <row r="1780" spans="1:28" ht="25.5" x14ac:dyDescent="0.25">
      <c r="A1780" s="651"/>
      <c r="B1780" s="720" t="s">
        <v>1405</v>
      </c>
      <c r="C1780" s="646" t="str">
        <f t="shared" si="323"/>
        <v xml:space="preserve">2C </v>
      </c>
      <c r="D1780" s="447" t="s">
        <v>1467</v>
      </c>
      <c r="E1780" s="721" t="s">
        <v>1399</v>
      </c>
      <c r="F1780" s="713" t="s">
        <v>1483</v>
      </c>
      <c r="G1780" s="711" t="s">
        <v>44</v>
      </c>
      <c r="H1780" s="711" t="s">
        <v>44</v>
      </c>
      <c r="I1780" s="711" t="s">
        <v>44</v>
      </c>
      <c r="J1780" s="711" t="s">
        <v>44</v>
      </c>
      <c r="K1780" s="711">
        <v>42072</v>
      </c>
      <c r="L1780" s="16"/>
      <c r="M1780" s="16"/>
      <c r="N1780" s="16"/>
      <c r="O1780" s="711" t="s">
        <v>44</v>
      </c>
      <c r="P1780" s="711" t="s">
        <v>44</v>
      </c>
      <c r="Q1780" s="711" t="s">
        <v>44</v>
      </c>
      <c r="R1780" s="711" t="s">
        <v>44</v>
      </c>
      <c r="S1780" s="16"/>
      <c r="T1780" s="16"/>
      <c r="U1780" s="16"/>
      <c r="V1780" s="16"/>
      <c r="W1780" s="16"/>
      <c r="X1780" s="16"/>
      <c r="Y1780" s="654"/>
      <c r="Z1780" s="654"/>
      <c r="AA1780" s="231"/>
      <c r="AB1780" s="860"/>
    </row>
    <row r="1781" spans="1:28" ht="25.5" x14ac:dyDescent="0.25">
      <c r="A1781" s="651"/>
      <c r="B1781" s="720" t="s">
        <v>1406</v>
      </c>
      <c r="C1781" s="646" t="str">
        <f t="shared" si="323"/>
        <v xml:space="preserve">2C </v>
      </c>
      <c r="D1781" s="447" t="s">
        <v>1467</v>
      </c>
      <c r="E1781" s="721" t="s">
        <v>1399</v>
      </c>
      <c r="F1781" s="713" t="s">
        <v>1483</v>
      </c>
      <c r="G1781" s="711" t="s">
        <v>44</v>
      </c>
      <c r="H1781" s="711" t="s">
        <v>44</v>
      </c>
      <c r="I1781" s="711" t="s">
        <v>44</v>
      </c>
      <c r="J1781" s="711" t="s">
        <v>44</v>
      </c>
      <c r="K1781" s="711">
        <v>42072</v>
      </c>
      <c r="L1781" s="16"/>
      <c r="M1781" s="16"/>
      <c r="N1781" s="16"/>
      <c r="O1781" s="711" t="s">
        <v>44</v>
      </c>
      <c r="P1781" s="711" t="s">
        <v>44</v>
      </c>
      <c r="Q1781" s="711" t="s">
        <v>44</v>
      </c>
      <c r="R1781" s="711" t="s">
        <v>44</v>
      </c>
      <c r="S1781" s="16"/>
      <c r="T1781" s="16"/>
      <c r="U1781" s="16"/>
      <c r="V1781" s="16"/>
      <c r="W1781" s="16"/>
      <c r="X1781" s="16"/>
      <c r="Y1781" s="654"/>
      <c r="Z1781" s="654"/>
      <c r="AA1781" s="231"/>
      <c r="AB1781" s="860"/>
    </row>
    <row r="1782" spans="1:28" ht="25.5" x14ac:dyDescent="0.25">
      <c r="A1782" s="651"/>
      <c r="B1782" s="720" t="s">
        <v>1487</v>
      </c>
      <c r="C1782" s="646" t="str">
        <f t="shared" si="323"/>
        <v xml:space="preserve">2C </v>
      </c>
      <c r="D1782" s="447" t="s">
        <v>1467</v>
      </c>
      <c r="E1782" s="721" t="s">
        <v>1399</v>
      </c>
      <c r="F1782" s="713" t="s">
        <v>1483</v>
      </c>
      <c r="G1782" s="711" t="s">
        <v>44</v>
      </c>
      <c r="H1782" s="711" t="s">
        <v>44</v>
      </c>
      <c r="I1782" s="711" t="s">
        <v>44</v>
      </c>
      <c r="J1782" s="711" t="s">
        <v>44</v>
      </c>
      <c r="K1782" s="711">
        <v>42072</v>
      </c>
      <c r="L1782" s="16"/>
      <c r="M1782" s="16"/>
      <c r="N1782" s="16"/>
      <c r="O1782" s="711" t="s">
        <v>44</v>
      </c>
      <c r="P1782" s="711" t="s">
        <v>44</v>
      </c>
      <c r="Q1782" s="711" t="s">
        <v>44</v>
      </c>
      <c r="R1782" s="711" t="s">
        <v>44</v>
      </c>
      <c r="S1782" s="16"/>
      <c r="T1782" s="16"/>
      <c r="U1782" s="16"/>
      <c r="V1782" s="16"/>
      <c r="W1782" s="16"/>
      <c r="X1782" s="16"/>
      <c r="Y1782" s="654"/>
      <c r="Z1782" s="654"/>
      <c r="AA1782" s="231"/>
      <c r="AB1782" s="860"/>
    </row>
    <row r="1783" spans="1:28" ht="25.5" x14ac:dyDescent="0.25">
      <c r="A1783" s="651"/>
      <c r="B1783" s="720" t="s">
        <v>1408</v>
      </c>
      <c r="C1783" s="646" t="str">
        <f t="shared" si="323"/>
        <v xml:space="preserve">2C </v>
      </c>
      <c r="D1783" s="447" t="s">
        <v>1467</v>
      </c>
      <c r="E1783" s="721" t="s">
        <v>1399</v>
      </c>
      <c r="F1783" s="713" t="s">
        <v>1483</v>
      </c>
      <c r="G1783" s="711" t="s">
        <v>44</v>
      </c>
      <c r="H1783" s="711" t="s">
        <v>44</v>
      </c>
      <c r="I1783" s="711" t="s">
        <v>44</v>
      </c>
      <c r="J1783" s="711" t="s">
        <v>44</v>
      </c>
      <c r="K1783" s="711">
        <v>42072</v>
      </c>
      <c r="L1783" s="16"/>
      <c r="M1783" s="16"/>
      <c r="N1783" s="16"/>
      <c r="O1783" s="711" t="s">
        <v>44</v>
      </c>
      <c r="P1783" s="711" t="s">
        <v>44</v>
      </c>
      <c r="Q1783" s="711" t="s">
        <v>44</v>
      </c>
      <c r="R1783" s="711" t="s">
        <v>44</v>
      </c>
      <c r="S1783" s="16"/>
      <c r="T1783" s="16"/>
      <c r="U1783" s="16"/>
      <c r="V1783" s="16"/>
      <c r="W1783" s="16"/>
      <c r="X1783" s="16"/>
      <c r="Y1783" s="654"/>
      <c r="Z1783" s="654"/>
      <c r="AA1783" s="231"/>
      <c r="AB1783" s="860"/>
    </row>
    <row r="1784" spans="1:28" ht="25.5" x14ac:dyDescent="0.25">
      <c r="A1784" s="651"/>
      <c r="B1784" s="720" t="s">
        <v>1409</v>
      </c>
      <c r="C1784" s="646" t="str">
        <f t="shared" si="323"/>
        <v xml:space="preserve">2C </v>
      </c>
      <c r="D1784" s="447" t="s">
        <v>1467</v>
      </c>
      <c r="E1784" s="721" t="s">
        <v>1399</v>
      </c>
      <c r="F1784" s="713" t="s">
        <v>1483</v>
      </c>
      <c r="G1784" s="711" t="s">
        <v>44</v>
      </c>
      <c r="H1784" s="711" t="s">
        <v>44</v>
      </c>
      <c r="I1784" s="711" t="s">
        <v>44</v>
      </c>
      <c r="J1784" s="711" t="s">
        <v>44</v>
      </c>
      <c r="K1784" s="711">
        <v>42072</v>
      </c>
      <c r="L1784" s="16"/>
      <c r="M1784" s="16"/>
      <c r="N1784" s="16"/>
      <c r="O1784" s="711" t="s">
        <v>44</v>
      </c>
      <c r="P1784" s="711" t="s">
        <v>44</v>
      </c>
      <c r="Q1784" s="711" t="s">
        <v>44</v>
      </c>
      <c r="R1784" s="711" t="s">
        <v>44</v>
      </c>
      <c r="S1784" s="16"/>
      <c r="T1784" s="16"/>
      <c r="U1784" s="16"/>
      <c r="V1784" s="16"/>
      <c r="W1784" s="16"/>
      <c r="X1784" s="16"/>
      <c r="Y1784" s="654"/>
      <c r="Z1784" s="654"/>
      <c r="AA1784" s="231"/>
      <c r="AB1784" s="860"/>
    </row>
    <row r="1785" spans="1:28" ht="25.5" x14ac:dyDescent="0.25">
      <c r="A1785" s="651"/>
      <c r="B1785" s="720" t="s">
        <v>1410</v>
      </c>
      <c r="C1785" s="646" t="str">
        <f t="shared" si="323"/>
        <v xml:space="preserve">2C </v>
      </c>
      <c r="D1785" s="447" t="s">
        <v>1467</v>
      </c>
      <c r="E1785" s="721" t="s">
        <v>1399</v>
      </c>
      <c r="F1785" s="713" t="s">
        <v>1483</v>
      </c>
      <c r="G1785" s="711" t="s">
        <v>44</v>
      </c>
      <c r="H1785" s="711" t="s">
        <v>44</v>
      </c>
      <c r="I1785" s="711" t="s">
        <v>44</v>
      </c>
      <c r="J1785" s="711" t="s">
        <v>44</v>
      </c>
      <c r="K1785" s="711">
        <v>42072</v>
      </c>
      <c r="L1785" s="16"/>
      <c r="M1785" s="16"/>
      <c r="N1785" s="16"/>
      <c r="O1785" s="711" t="s">
        <v>44</v>
      </c>
      <c r="P1785" s="711" t="s">
        <v>44</v>
      </c>
      <c r="Q1785" s="711" t="s">
        <v>44</v>
      </c>
      <c r="R1785" s="711" t="s">
        <v>44</v>
      </c>
      <c r="S1785" s="16"/>
      <c r="T1785" s="16"/>
      <c r="U1785" s="16"/>
      <c r="V1785" s="16"/>
      <c r="W1785" s="16"/>
      <c r="X1785" s="16"/>
      <c r="Y1785" s="654"/>
      <c r="Z1785" s="654"/>
      <c r="AA1785" s="231"/>
      <c r="AB1785" s="860"/>
    </row>
    <row r="1786" spans="1:28" ht="25.5" x14ac:dyDescent="0.25">
      <c r="A1786" s="651"/>
      <c r="B1786" s="720" t="s">
        <v>1411</v>
      </c>
      <c r="C1786" s="646" t="str">
        <f t="shared" si="323"/>
        <v xml:space="preserve">2C </v>
      </c>
      <c r="D1786" s="447" t="s">
        <v>1467</v>
      </c>
      <c r="E1786" s="721" t="s">
        <v>1399</v>
      </c>
      <c r="F1786" s="713" t="s">
        <v>1483</v>
      </c>
      <c r="G1786" s="711" t="s">
        <v>44</v>
      </c>
      <c r="H1786" s="711" t="s">
        <v>44</v>
      </c>
      <c r="I1786" s="711" t="s">
        <v>44</v>
      </c>
      <c r="J1786" s="711" t="s">
        <v>44</v>
      </c>
      <c r="K1786" s="711">
        <v>42072</v>
      </c>
      <c r="L1786" s="16"/>
      <c r="M1786" s="16"/>
      <c r="N1786" s="16"/>
      <c r="O1786" s="711" t="s">
        <v>44</v>
      </c>
      <c r="P1786" s="711" t="s">
        <v>44</v>
      </c>
      <c r="Q1786" s="711" t="s">
        <v>44</v>
      </c>
      <c r="R1786" s="711" t="s">
        <v>44</v>
      </c>
      <c r="S1786" s="16"/>
      <c r="T1786" s="16"/>
      <c r="U1786" s="16"/>
      <c r="V1786" s="16"/>
      <c r="W1786" s="16"/>
      <c r="X1786" s="16"/>
      <c r="Y1786" s="654"/>
      <c r="Z1786" s="654"/>
      <c r="AA1786" s="231"/>
      <c r="AB1786" s="860"/>
    </row>
    <row r="1787" spans="1:28" ht="25.5" x14ac:dyDescent="0.25">
      <c r="A1787" s="651"/>
      <c r="B1787" s="720" t="s">
        <v>1412</v>
      </c>
      <c r="C1787" s="646" t="str">
        <f t="shared" si="323"/>
        <v xml:space="preserve">2C </v>
      </c>
      <c r="D1787" s="447" t="s">
        <v>1467</v>
      </c>
      <c r="E1787" s="721" t="s">
        <v>1399</v>
      </c>
      <c r="F1787" s="713" t="s">
        <v>1483</v>
      </c>
      <c r="G1787" s="711" t="s">
        <v>44</v>
      </c>
      <c r="H1787" s="711" t="s">
        <v>44</v>
      </c>
      <c r="I1787" s="711" t="s">
        <v>44</v>
      </c>
      <c r="J1787" s="711" t="s">
        <v>44</v>
      </c>
      <c r="K1787" s="711">
        <v>42072</v>
      </c>
      <c r="L1787" s="16"/>
      <c r="M1787" s="16"/>
      <c r="N1787" s="16"/>
      <c r="O1787" s="711" t="s">
        <v>44</v>
      </c>
      <c r="P1787" s="711" t="s">
        <v>44</v>
      </c>
      <c r="Q1787" s="711" t="s">
        <v>44</v>
      </c>
      <c r="R1787" s="711" t="s">
        <v>44</v>
      </c>
      <c r="S1787" s="16"/>
      <c r="T1787" s="16"/>
      <c r="U1787" s="16"/>
      <c r="V1787" s="16"/>
      <c r="W1787" s="16"/>
      <c r="X1787" s="16"/>
      <c r="Y1787" s="654"/>
      <c r="Z1787" s="654"/>
      <c r="AA1787" s="231"/>
      <c r="AB1787" s="860"/>
    </row>
    <row r="1788" spans="1:28" ht="25.5" x14ac:dyDescent="0.25">
      <c r="A1788" s="651"/>
      <c r="B1788" s="720" t="s">
        <v>1413</v>
      </c>
      <c r="C1788" s="646" t="str">
        <f t="shared" si="323"/>
        <v xml:space="preserve">2C </v>
      </c>
      <c r="D1788" s="447" t="s">
        <v>1467</v>
      </c>
      <c r="E1788" s="721" t="s">
        <v>1399</v>
      </c>
      <c r="F1788" s="713" t="s">
        <v>1483</v>
      </c>
      <c r="G1788" s="711" t="s">
        <v>44</v>
      </c>
      <c r="H1788" s="711" t="s">
        <v>44</v>
      </c>
      <c r="I1788" s="711" t="s">
        <v>44</v>
      </c>
      <c r="J1788" s="711" t="s">
        <v>44</v>
      </c>
      <c r="K1788" s="711">
        <v>42072</v>
      </c>
      <c r="L1788" s="16"/>
      <c r="M1788" s="16"/>
      <c r="N1788" s="16"/>
      <c r="O1788" s="711" t="s">
        <v>44</v>
      </c>
      <c r="P1788" s="711" t="s">
        <v>44</v>
      </c>
      <c r="Q1788" s="711" t="s">
        <v>44</v>
      </c>
      <c r="R1788" s="711" t="s">
        <v>44</v>
      </c>
      <c r="S1788" s="16"/>
      <c r="T1788" s="16"/>
      <c r="U1788" s="16"/>
      <c r="V1788" s="16"/>
      <c r="W1788" s="16"/>
      <c r="X1788" s="16"/>
      <c r="Y1788" s="654"/>
      <c r="Z1788" s="654"/>
      <c r="AA1788" s="231"/>
      <c r="AB1788" s="860"/>
    </row>
    <row r="1789" spans="1:28" ht="25.5" x14ac:dyDescent="0.25">
      <c r="A1789" s="651"/>
      <c r="B1789" s="712" t="s">
        <v>1414</v>
      </c>
      <c r="C1789" s="646" t="str">
        <f t="shared" si="323"/>
        <v xml:space="preserve">2C </v>
      </c>
      <c r="D1789" s="447" t="s">
        <v>1467</v>
      </c>
      <c r="E1789" s="721" t="s">
        <v>1399</v>
      </c>
      <c r="F1789" s="713" t="s">
        <v>1483</v>
      </c>
      <c r="G1789" s="711" t="s">
        <v>44</v>
      </c>
      <c r="H1789" s="711" t="s">
        <v>44</v>
      </c>
      <c r="I1789" s="711" t="s">
        <v>44</v>
      </c>
      <c r="J1789" s="711" t="s">
        <v>44</v>
      </c>
      <c r="K1789" s="711">
        <v>42072</v>
      </c>
      <c r="L1789" s="16"/>
      <c r="M1789" s="16"/>
      <c r="N1789" s="16"/>
      <c r="O1789" s="711" t="s">
        <v>44</v>
      </c>
      <c r="P1789" s="711" t="s">
        <v>44</v>
      </c>
      <c r="Q1789" s="711" t="s">
        <v>44</v>
      </c>
      <c r="R1789" s="711" t="s">
        <v>44</v>
      </c>
      <c r="S1789" s="16"/>
      <c r="T1789" s="16"/>
      <c r="U1789" s="16"/>
      <c r="V1789" s="16"/>
      <c r="W1789" s="16"/>
      <c r="X1789" s="16"/>
      <c r="Y1789" s="654"/>
      <c r="Z1789" s="654"/>
      <c r="AA1789" s="231"/>
      <c r="AB1789" s="860"/>
    </row>
    <row r="1790" spans="1:28" ht="25.5" x14ac:dyDescent="0.25">
      <c r="A1790" s="532">
        <v>8</v>
      </c>
      <c r="B1790" s="715" t="s">
        <v>1488</v>
      </c>
      <c r="C1790" s="440"/>
      <c r="D1790" s="215" t="s">
        <v>1467</v>
      </c>
      <c r="E1790" s="248" t="s">
        <v>1489</v>
      </c>
      <c r="F1790" s="707" t="s">
        <v>1490</v>
      </c>
      <c r="G1790" s="218"/>
      <c r="H1790" s="218"/>
      <c r="I1790" s="218"/>
      <c r="J1790" s="218"/>
      <c r="K1790" s="218"/>
      <c r="L1790" s="218"/>
      <c r="M1790" s="218"/>
      <c r="N1790" s="218"/>
      <c r="O1790" s="711" t="s">
        <v>44</v>
      </c>
      <c r="P1790" s="711" t="s">
        <v>44</v>
      </c>
      <c r="Q1790" s="711" t="s">
        <v>44</v>
      </c>
      <c r="R1790" s="711" t="s">
        <v>44</v>
      </c>
      <c r="S1790" s="218"/>
      <c r="T1790" s="218"/>
      <c r="U1790" s="218"/>
      <c r="V1790" s="218"/>
      <c r="W1790" s="218"/>
      <c r="X1790" s="218"/>
      <c r="Y1790" s="219"/>
      <c r="Z1790" s="219"/>
      <c r="AA1790" s="220">
        <v>6500</v>
      </c>
      <c r="AB1790" s="864"/>
    </row>
    <row r="1791" spans="1:28" ht="25.5" x14ac:dyDescent="0.25">
      <c r="A1791" s="651"/>
      <c r="B1791" s="722" t="s">
        <v>1491</v>
      </c>
      <c r="C1791" s="671" t="s">
        <v>46</v>
      </c>
      <c r="D1791" s="447" t="s">
        <v>1467</v>
      </c>
      <c r="E1791" s="644" t="s">
        <v>1489</v>
      </c>
      <c r="F1791" s="713" t="s">
        <v>1490</v>
      </c>
      <c r="G1791" s="711" t="s">
        <v>44</v>
      </c>
      <c r="H1791" s="711" t="s">
        <v>44</v>
      </c>
      <c r="I1791" s="711" t="s">
        <v>44</v>
      </c>
      <c r="J1791" s="711" t="s">
        <v>44</v>
      </c>
      <c r="K1791" s="481">
        <v>42006</v>
      </c>
      <c r="L1791" s="711" t="s">
        <v>44</v>
      </c>
      <c r="M1791" s="711" t="s">
        <v>44</v>
      </c>
      <c r="N1791" s="711" t="s">
        <v>44</v>
      </c>
      <c r="O1791" s="711" t="s">
        <v>44</v>
      </c>
      <c r="P1791" s="711" t="s">
        <v>44</v>
      </c>
      <c r="Q1791" s="711" t="s">
        <v>44</v>
      </c>
      <c r="R1791" s="711" t="s">
        <v>44</v>
      </c>
      <c r="S1791" s="711" t="s">
        <v>44</v>
      </c>
      <c r="T1791" s="711" t="s">
        <v>44</v>
      </c>
      <c r="U1791" s="711" t="s">
        <v>44</v>
      </c>
      <c r="V1791" s="711" t="s">
        <v>44</v>
      </c>
      <c r="W1791" s="711" t="s">
        <v>44</v>
      </c>
      <c r="X1791" s="711" t="s">
        <v>44</v>
      </c>
      <c r="Y1791" s="711" t="s">
        <v>44</v>
      </c>
      <c r="Z1791" s="711" t="s">
        <v>44</v>
      </c>
      <c r="AA1791" s="231"/>
      <c r="AB1791" s="860"/>
    </row>
    <row r="1792" spans="1:28" ht="25.5" x14ac:dyDescent="0.25">
      <c r="A1792" s="651"/>
      <c r="B1792" s="723" t="s">
        <v>1492</v>
      </c>
      <c r="C1792" s="671" t="s">
        <v>46</v>
      </c>
      <c r="D1792" s="447" t="s">
        <v>1467</v>
      </c>
      <c r="E1792" s="644" t="s">
        <v>1489</v>
      </c>
      <c r="F1792" s="713" t="s">
        <v>1490</v>
      </c>
      <c r="G1792" s="711" t="s">
        <v>44</v>
      </c>
      <c r="H1792" s="711" t="s">
        <v>44</v>
      </c>
      <c r="I1792" s="711" t="s">
        <v>44</v>
      </c>
      <c r="J1792" s="711" t="s">
        <v>44</v>
      </c>
      <c r="K1792" s="481">
        <v>42006</v>
      </c>
      <c r="L1792" s="711" t="s">
        <v>44</v>
      </c>
      <c r="M1792" s="711" t="s">
        <v>44</v>
      </c>
      <c r="N1792" s="711" t="s">
        <v>44</v>
      </c>
      <c r="O1792" s="711" t="s">
        <v>44</v>
      </c>
      <c r="P1792" s="711" t="s">
        <v>44</v>
      </c>
      <c r="Q1792" s="711" t="s">
        <v>44</v>
      </c>
      <c r="R1792" s="711" t="s">
        <v>44</v>
      </c>
      <c r="S1792" s="711" t="s">
        <v>44</v>
      </c>
      <c r="T1792" s="711" t="s">
        <v>44</v>
      </c>
      <c r="U1792" s="711" t="s">
        <v>44</v>
      </c>
      <c r="V1792" s="711" t="s">
        <v>44</v>
      </c>
      <c r="W1792" s="711" t="s">
        <v>44</v>
      </c>
      <c r="X1792" s="711" t="s">
        <v>44</v>
      </c>
      <c r="Y1792" s="711" t="s">
        <v>44</v>
      </c>
      <c r="Z1792" s="711" t="s">
        <v>44</v>
      </c>
      <c r="AA1792" s="231"/>
      <c r="AB1792" s="860"/>
    </row>
    <row r="1793" spans="1:28" ht="25.5" x14ac:dyDescent="0.25">
      <c r="A1793" s="651"/>
      <c r="B1793" s="723" t="s">
        <v>1493</v>
      </c>
      <c r="C1793" s="671"/>
      <c r="D1793" s="447" t="s">
        <v>1467</v>
      </c>
      <c r="E1793" s="644" t="s">
        <v>1489</v>
      </c>
      <c r="F1793" s="713" t="s">
        <v>1490</v>
      </c>
      <c r="G1793" s="711" t="s">
        <v>44</v>
      </c>
      <c r="H1793" s="711" t="s">
        <v>44</v>
      </c>
      <c r="I1793" s="711" t="s">
        <v>44</v>
      </c>
      <c r="J1793" s="711" t="s">
        <v>44</v>
      </c>
      <c r="K1793" s="481">
        <v>42006</v>
      </c>
      <c r="L1793" s="711" t="s">
        <v>44</v>
      </c>
      <c r="M1793" s="711" t="s">
        <v>44</v>
      </c>
      <c r="N1793" s="711" t="s">
        <v>44</v>
      </c>
      <c r="O1793" s="711" t="s">
        <v>44</v>
      </c>
      <c r="P1793" s="711" t="s">
        <v>44</v>
      </c>
      <c r="Q1793" s="711" t="s">
        <v>44</v>
      </c>
      <c r="R1793" s="711" t="s">
        <v>44</v>
      </c>
      <c r="S1793" s="711" t="s">
        <v>44</v>
      </c>
      <c r="T1793" s="711" t="s">
        <v>44</v>
      </c>
      <c r="U1793" s="711" t="s">
        <v>44</v>
      </c>
      <c r="V1793" s="711" t="s">
        <v>44</v>
      </c>
      <c r="W1793" s="711" t="s">
        <v>44</v>
      </c>
      <c r="X1793" s="711" t="s">
        <v>44</v>
      </c>
      <c r="Y1793" s="711" t="s">
        <v>44</v>
      </c>
      <c r="Z1793" s="711" t="s">
        <v>44</v>
      </c>
      <c r="AA1793" s="231"/>
      <c r="AB1793" s="860"/>
    </row>
    <row r="1794" spans="1:28" ht="25.5" x14ac:dyDescent="0.25">
      <c r="A1794" s="724"/>
      <c r="B1794" s="501" t="s">
        <v>1494</v>
      </c>
      <c r="C1794" s="671" t="s">
        <v>46</v>
      </c>
      <c r="D1794" s="447" t="s">
        <v>1467</v>
      </c>
      <c r="E1794" s="644" t="s">
        <v>1489</v>
      </c>
      <c r="F1794" s="713" t="s">
        <v>1490</v>
      </c>
      <c r="G1794" s="711" t="s">
        <v>44</v>
      </c>
      <c r="H1794" s="711" t="s">
        <v>44</v>
      </c>
      <c r="I1794" s="711" t="s">
        <v>44</v>
      </c>
      <c r="J1794" s="711" t="s">
        <v>44</v>
      </c>
      <c r="K1794" s="481">
        <v>42006</v>
      </c>
      <c r="L1794" s="711" t="s">
        <v>44</v>
      </c>
      <c r="M1794" s="711" t="s">
        <v>44</v>
      </c>
      <c r="N1794" s="711" t="s">
        <v>44</v>
      </c>
      <c r="O1794" s="711" t="s">
        <v>44</v>
      </c>
      <c r="P1794" s="711" t="s">
        <v>44</v>
      </c>
      <c r="Q1794" s="711" t="s">
        <v>44</v>
      </c>
      <c r="R1794" s="711" t="s">
        <v>44</v>
      </c>
      <c r="S1794" s="711" t="s">
        <v>44</v>
      </c>
      <c r="T1794" s="711" t="s">
        <v>44</v>
      </c>
      <c r="U1794" s="711" t="s">
        <v>44</v>
      </c>
      <c r="V1794" s="711" t="s">
        <v>44</v>
      </c>
      <c r="W1794" s="711" t="s">
        <v>44</v>
      </c>
      <c r="X1794" s="711" t="s">
        <v>44</v>
      </c>
      <c r="Y1794" s="711" t="s">
        <v>44</v>
      </c>
      <c r="Z1794" s="711" t="s">
        <v>44</v>
      </c>
      <c r="AA1794" s="725"/>
      <c r="AB1794" s="920"/>
    </row>
    <row r="1795" spans="1:28" ht="25.5" x14ac:dyDescent="0.25">
      <c r="A1795" s="535">
        <v>9</v>
      </c>
      <c r="B1795" s="715" t="s">
        <v>92</v>
      </c>
      <c r="C1795" s="440"/>
      <c r="D1795" s="215" t="s">
        <v>1467</v>
      </c>
      <c r="E1795" s="248" t="s">
        <v>1426</v>
      </c>
      <c r="F1795" s="707" t="s">
        <v>1495</v>
      </c>
      <c r="G1795" s="218"/>
      <c r="H1795" s="218"/>
      <c r="I1795" s="218"/>
      <c r="J1795" s="218"/>
      <c r="K1795" s="218"/>
      <c r="L1795" s="218"/>
      <c r="M1795" s="218"/>
      <c r="N1795" s="218"/>
      <c r="O1795" s="711" t="s">
        <v>44</v>
      </c>
      <c r="P1795" s="711" t="s">
        <v>44</v>
      </c>
      <c r="Q1795" s="711" t="s">
        <v>44</v>
      </c>
      <c r="R1795" s="711" t="s">
        <v>44</v>
      </c>
      <c r="S1795" s="218"/>
      <c r="T1795" s="218"/>
      <c r="U1795" s="218"/>
      <c r="V1795" s="218"/>
      <c r="W1795" s="218"/>
      <c r="X1795" s="218"/>
      <c r="Y1795" s="219"/>
      <c r="Z1795" s="219"/>
      <c r="AA1795" s="220">
        <v>25000</v>
      </c>
      <c r="AB1795" s="864"/>
    </row>
    <row r="1796" spans="1:28" ht="25.5" x14ac:dyDescent="0.25">
      <c r="A1796" s="651"/>
      <c r="B1796" s="726" t="s">
        <v>1427</v>
      </c>
      <c r="C1796" s="646" t="str">
        <f t="shared" ref="C1796:C1822" si="324">IF(AA1799&gt;=450000,"LPN",IF(AND(AA1799&gt;190000,AA1799&lt;470000),"LP",IF(AND(AA1799&gt;=56000,AA1799&lt;=190000),"3C","2C ")))</f>
        <v xml:space="preserve">2C </v>
      </c>
      <c r="D1796" s="447" t="s">
        <v>1467</v>
      </c>
      <c r="E1796" s="721" t="s">
        <v>1426</v>
      </c>
      <c r="F1796" s="713" t="s">
        <v>1495</v>
      </c>
      <c r="G1796" s="711" t="s">
        <v>44</v>
      </c>
      <c r="H1796" s="711" t="s">
        <v>44</v>
      </c>
      <c r="I1796" s="711" t="s">
        <v>44</v>
      </c>
      <c r="J1796" s="711" t="s">
        <v>44</v>
      </c>
      <c r="K1796" s="22">
        <v>42079</v>
      </c>
      <c r="L1796" s="22"/>
      <c r="M1796" s="22"/>
      <c r="N1796" s="22"/>
      <c r="O1796" s="711" t="s">
        <v>44</v>
      </c>
      <c r="P1796" s="711" t="s">
        <v>44</v>
      </c>
      <c r="Q1796" s="711" t="s">
        <v>44</v>
      </c>
      <c r="R1796" s="711" t="s">
        <v>44</v>
      </c>
      <c r="S1796" s="22"/>
      <c r="T1796" s="22"/>
      <c r="U1796" s="711">
        <f t="shared" ref="U1796:U1827" si="325">SUM(V1796-2)</f>
        <v>41356</v>
      </c>
      <c r="V1796" s="711">
        <f t="shared" ref="V1796:V1827" si="326">SUM(W1796-3)</f>
        <v>41358</v>
      </c>
      <c r="W1796" s="727">
        <f t="shared" ref="W1796:W1827" si="327">SUM(X1796-2)</f>
        <v>41361</v>
      </c>
      <c r="X1796" s="727">
        <v>41363</v>
      </c>
      <c r="Y1796" s="55"/>
      <c r="Z1796" s="55"/>
      <c r="AA1796" s="673"/>
      <c r="AB1796" s="862"/>
    </row>
    <row r="1797" spans="1:28" ht="25.5" x14ac:dyDescent="0.25">
      <c r="A1797" s="651"/>
      <c r="B1797" s="720" t="s">
        <v>1428</v>
      </c>
      <c r="C1797" s="646" t="str">
        <f t="shared" si="324"/>
        <v xml:space="preserve">2C </v>
      </c>
      <c r="D1797" s="447" t="s">
        <v>1467</v>
      </c>
      <c r="E1797" s="721" t="s">
        <v>1426</v>
      </c>
      <c r="F1797" s="713" t="s">
        <v>1495</v>
      </c>
      <c r="G1797" s="711" t="s">
        <v>44</v>
      </c>
      <c r="H1797" s="711" t="s">
        <v>44</v>
      </c>
      <c r="I1797" s="711" t="s">
        <v>44</v>
      </c>
      <c r="J1797" s="711" t="s">
        <v>44</v>
      </c>
      <c r="K1797" s="22">
        <v>42079</v>
      </c>
      <c r="L1797" s="22"/>
      <c r="M1797" s="22"/>
      <c r="N1797" s="22"/>
      <c r="O1797" s="711" t="s">
        <v>44</v>
      </c>
      <c r="P1797" s="711" t="s">
        <v>44</v>
      </c>
      <c r="Q1797" s="711" t="s">
        <v>44</v>
      </c>
      <c r="R1797" s="711" t="s">
        <v>44</v>
      </c>
      <c r="S1797" s="22"/>
      <c r="T1797" s="22"/>
      <c r="U1797" s="711">
        <f t="shared" si="325"/>
        <v>41356</v>
      </c>
      <c r="V1797" s="711">
        <f t="shared" si="326"/>
        <v>41358</v>
      </c>
      <c r="W1797" s="727">
        <f t="shared" si="327"/>
        <v>41361</v>
      </c>
      <c r="X1797" s="727">
        <v>41363</v>
      </c>
      <c r="Y1797" s="55"/>
      <c r="Z1797" s="55"/>
      <c r="AA1797" s="673"/>
      <c r="AB1797" s="862"/>
    </row>
    <row r="1798" spans="1:28" ht="25.5" x14ac:dyDescent="0.25">
      <c r="A1798" s="651"/>
      <c r="B1798" s="720" t="s">
        <v>1496</v>
      </c>
      <c r="C1798" s="646" t="str">
        <f t="shared" si="324"/>
        <v xml:space="preserve">2C </v>
      </c>
      <c r="D1798" s="447" t="s">
        <v>1467</v>
      </c>
      <c r="E1798" s="721" t="s">
        <v>1426</v>
      </c>
      <c r="F1798" s="713" t="s">
        <v>1495</v>
      </c>
      <c r="G1798" s="711" t="s">
        <v>44</v>
      </c>
      <c r="H1798" s="711" t="s">
        <v>44</v>
      </c>
      <c r="I1798" s="711" t="s">
        <v>44</v>
      </c>
      <c r="J1798" s="711" t="s">
        <v>44</v>
      </c>
      <c r="K1798" s="22">
        <v>42079</v>
      </c>
      <c r="L1798" s="22"/>
      <c r="M1798" s="22"/>
      <c r="N1798" s="22"/>
      <c r="O1798" s="711" t="s">
        <v>44</v>
      </c>
      <c r="P1798" s="711" t="s">
        <v>44</v>
      </c>
      <c r="Q1798" s="711" t="s">
        <v>44</v>
      </c>
      <c r="R1798" s="711" t="s">
        <v>44</v>
      </c>
      <c r="S1798" s="22"/>
      <c r="T1798" s="22"/>
      <c r="U1798" s="711">
        <f t="shared" si="325"/>
        <v>41356</v>
      </c>
      <c r="V1798" s="711">
        <f t="shared" si="326"/>
        <v>41358</v>
      </c>
      <c r="W1798" s="727">
        <f t="shared" si="327"/>
        <v>41361</v>
      </c>
      <c r="X1798" s="727">
        <v>41363</v>
      </c>
      <c r="Y1798" s="55"/>
      <c r="Z1798" s="55"/>
      <c r="AA1798" s="673"/>
      <c r="AB1798" s="862"/>
    </row>
    <row r="1799" spans="1:28" ht="25.5" x14ac:dyDescent="0.25">
      <c r="A1799" s="651"/>
      <c r="B1799" s="720" t="s">
        <v>1430</v>
      </c>
      <c r="C1799" s="646" t="str">
        <f t="shared" si="324"/>
        <v xml:space="preserve">2C </v>
      </c>
      <c r="D1799" s="447" t="s">
        <v>1467</v>
      </c>
      <c r="E1799" s="721" t="s">
        <v>1426</v>
      </c>
      <c r="F1799" s="713" t="s">
        <v>1495</v>
      </c>
      <c r="G1799" s="711" t="s">
        <v>44</v>
      </c>
      <c r="H1799" s="711" t="s">
        <v>44</v>
      </c>
      <c r="I1799" s="711" t="s">
        <v>44</v>
      </c>
      <c r="J1799" s="711" t="s">
        <v>44</v>
      </c>
      <c r="K1799" s="22">
        <v>42079</v>
      </c>
      <c r="L1799" s="22"/>
      <c r="M1799" s="22"/>
      <c r="N1799" s="22"/>
      <c r="O1799" s="711" t="s">
        <v>44</v>
      </c>
      <c r="P1799" s="711" t="s">
        <v>44</v>
      </c>
      <c r="Q1799" s="711" t="s">
        <v>44</v>
      </c>
      <c r="R1799" s="711" t="s">
        <v>44</v>
      </c>
      <c r="S1799" s="22"/>
      <c r="T1799" s="22"/>
      <c r="U1799" s="711">
        <f t="shared" si="325"/>
        <v>41356</v>
      </c>
      <c r="V1799" s="711">
        <f t="shared" si="326"/>
        <v>41358</v>
      </c>
      <c r="W1799" s="727">
        <f t="shared" si="327"/>
        <v>41361</v>
      </c>
      <c r="X1799" s="727">
        <v>41363</v>
      </c>
      <c r="Y1799" s="55"/>
      <c r="Z1799" s="55"/>
      <c r="AA1799" s="673"/>
      <c r="AB1799" s="862"/>
    </row>
    <row r="1800" spans="1:28" ht="25.5" x14ac:dyDescent="0.25">
      <c r="A1800" s="651"/>
      <c r="B1800" s="720" t="s">
        <v>1497</v>
      </c>
      <c r="C1800" s="646" t="str">
        <f t="shared" si="324"/>
        <v xml:space="preserve">2C </v>
      </c>
      <c r="D1800" s="447" t="s">
        <v>1467</v>
      </c>
      <c r="E1800" s="721" t="s">
        <v>1426</v>
      </c>
      <c r="F1800" s="713" t="s">
        <v>1495</v>
      </c>
      <c r="G1800" s="711" t="s">
        <v>44</v>
      </c>
      <c r="H1800" s="711" t="s">
        <v>44</v>
      </c>
      <c r="I1800" s="711" t="s">
        <v>44</v>
      </c>
      <c r="J1800" s="711" t="s">
        <v>44</v>
      </c>
      <c r="K1800" s="22">
        <v>42079</v>
      </c>
      <c r="L1800" s="22"/>
      <c r="M1800" s="22"/>
      <c r="N1800" s="22"/>
      <c r="O1800" s="711" t="s">
        <v>44</v>
      </c>
      <c r="P1800" s="711" t="s">
        <v>44</v>
      </c>
      <c r="Q1800" s="711" t="s">
        <v>44</v>
      </c>
      <c r="R1800" s="711" t="s">
        <v>44</v>
      </c>
      <c r="S1800" s="22"/>
      <c r="T1800" s="22"/>
      <c r="U1800" s="711">
        <f t="shared" si="325"/>
        <v>41356</v>
      </c>
      <c r="V1800" s="711">
        <f t="shared" si="326"/>
        <v>41358</v>
      </c>
      <c r="W1800" s="727">
        <f t="shared" si="327"/>
        <v>41361</v>
      </c>
      <c r="X1800" s="727">
        <v>41363</v>
      </c>
      <c r="Y1800" s="55"/>
      <c r="Z1800" s="55"/>
      <c r="AA1800" s="673"/>
      <c r="AB1800" s="862"/>
    </row>
    <row r="1801" spans="1:28" ht="25.5" x14ac:dyDescent="0.25">
      <c r="A1801" s="651"/>
      <c r="B1801" s="720" t="s">
        <v>1498</v>
      </c>
      <c r="C1801" s="646" t="str">
        <f t="shared" si="324"/>
        <v xml:space="preserve">2C </v>
      </c>
      <c r="D1801" s="447" t="s">
        <v>1467</v>
      </c>
      <c r="E1801" s="721" t="s">
        <v>1426</v>
      </c>
      <c r="F1801" s="713" t="s">
        <v>1495</v>
      </c>
      <c r="G1801" s="711" t="s">
        <v>44</v>
      </c>
      <c r="H1801" s="711" t="s">
        <v>44</v>
      </c>
      <c r="I1801" s="711" t="s">
        <v>44</v>
      </c>
      <c r="J1801" s="711" t="s">
        <v>44</v>
      </c>
      <c r="K1801" s="22">
        <v>42079</v>
      </c>
      <c r="L1801" s="22"/>
      <c r="M1801" s="22"/>
      <c r="N1801" s="22"/>
      <c r="O1801" s="711" t="s">
        <v>44</v>
      </c>
      <c r="P1801" s="711" t="s">
        <v>44</v>
      </c>
      <c r="Q1801" s="711" t="s">
        <v>44</v>
      </c>
      <c r="R1801" s="711" t="s">
        <v>44</v>
      </c>
      <c r="S1801" s="22"/>
      <c r="T1801" s="22"/>
      <c r="U1801" s="711">
        <f t="shared" si="325"/>
        <v>41356</v>
      </c>
      <c r="V1801" s="711">
        <f t="shared" si="326"/>
        <v>41358</v>
      </c>
      <c r="W1801" s="727">
        <f t="shared" si="327"/>
        <v>41361</v>
      </c>
      <c r="X1801" s="727">
        <v>41363</v>
      </c>
      <c r="Y1801" s="55"/>
      <c r="Z1801" s="55"/>
      <c r="AA1801" s="673"/>
      <c r="AB1801" s="862"/>
    </row>
    <row r="1802" spans="1:28" ht="25.5" x14ac:dyDescent="0.25">
      <c r="A1802" s="651"/>
      <c r="B1802" s="720" t="s">
        <v>1499</v>
      </c>
      <c r="C1802" s="646" t="str">
        <f t="shared" si="324"/>
        <v xml:space="preserve">2C </v>
      </c>
      <c r="D1802" s="447" t="s">
        <v>1467</v>
      </c>
      <c r="E1802" s="721" t="s">
        <v>1426</v>
      </c>
      <c r="F1802" s="713" t="s">
        <v>1495</v>
      </c>
      <c r="G1802" s="711" t="s">
        <v>44</v>
      </c>
      <c r="H1802" s="711" t="s">
        <v>44</v>
      </c>
      <c r="I1802" s="711" t="s">
        <v>44</v>
      </c>
      <c r="J1802" s="711" t="s">
        <v>44</v>
      </c>
      <c r="K1802" s="22">
        <v>42079</v>
      </c>
      <c r="L1802" s="22"/>
      <c r="M1802" s="22"/>
      <c r="N1802" s="22"/>
      <c r="O1802" s="711" t="s">
        <v>44</v>
      </c>
      <c r="P1802" s="711" t="s">
        <v>44</v>
      </c>
      <c r="Q1802" s="711" t="s">
        <v>44</v>
      </c>
      <c r="R1802" s="711" t="s">
        <v>44</v>
      </c>
      <c r="S1802" s="22"/>
      <c r="T1802" s="22"/>
      <c r="U1802" s="711">
        <f t="shared" si="325"/>
        <v>41356</v>
      </c>
      <c r="V1802" s="711">
        <f t="shared" si="326"/>
        <v>41358</v>
      </c>
      <c r="W1802" s="727">
        <f t="shared" si="327"/>
        <v>41361</v>
      </c>
      <c r="X1802" s="727">
        <v>41363</v>
      </c>
      <c r="Y1802" s="55"/>
      <c r="Z1802" s="55"/>
      <c r="AA1802" s="673"/>
      <c r="AB1802" s="862"/>
    </row>
    <row r="1803" spans="1:28" ht="25.5" x14ac:dyDescent="0.25">
      <c r="A1803" s="651"/>
      <c r="B1803" s="720" t="s">
        <v>1500</v>
      </c>
      <c r="C1803" s="646" t="str">
        <f t="shared" si="324"/>
        <v xml:space="preserve">2C </v>
      </c>
      <c r="D1803" s="447" t="s">
        <v>1467</v>
      </c>
      <c r="E1803" s="721" t="s">
        <v>1426</v>
      </c>
      <c r="F1803" s="713" t="s">
        <v>1495</v>
      </c>
      <c r="G1803" s="711" t="s">
        <v>44</v>
      </c>
      <c r="H1803" s="711" t="s">
        <v>44</v>
      </c>
      <c r="I1803" s="711" t="s">
        <v>44</v>
      </c>
      <c r="J1803" s="711" t="s">
        <v>44</v>
      </c>
      <c r="K1803" s="22">
        <v>42079</v>
      </c>
      <c r="L1803" s="22"/>
      <c r="M1803" s="22"/>
      <c r="N1803" s="22"/>
      <c r="O1803" s="711" t="s">
        <v>44</v>
      </c>
      <c r="P1803" s="711" t="s">
        <v>44</v>
      </c>
      <c r="Q1803" s="711" t="s">
        <v>44</v>
      </c>
      <c r="R1803" s="711" t="s">
        <v>44</v>
      </c>
      <c r="S1803" s="22"/>
      <c r="T1803" s="22"/>
      <c r="U1803" s="711">
        <f t="shared" si="325"/>
        <v>41356</v>
      </c>
      <c r="V1803" s="711">
        <f t="shared" si="326"/>
        <v>41358</v>
      </c>
      <c r="W1803" s="727">
        <f t="shared" si="327"/>
        <v>41361</v>
      </c>
      <c r="X1803" s="727">
        <v>41363</v>
      </c>
      <c r="Y1803" s="55"/>
      <c r="Z1803" s="55"/>
      <c r="AA1803" s="673"/>
      <c r="AB1803" s="862"/>
    </row>
    <row r="1804" spans="1:28" ht="25.5" x14ac:dyDescent="0.25">
      <c r="A1804" s="651"/>
      <c r="B1804" s="720" t="s">
        <v>1501</v>
      </c>
      <c r="C1804" s="646" t="str">
        <f t="shared" si="324"/>
        <v xml:space="preserve">2C </v>
      </c>
      <c r="D1804" s="447" t="s">
        <v>1467</v>
      </c>
      <c r="E1804" s="721" t="s">
        <v>1426</v>
      </c>
      <c r="F1804" s="713" t="s">
        <v>1495</v>
      </c>
      <c r="G1804" s="711" t="s">
        <v>44</v>
      </c>
      <c r="H1804" s="711" t="s">
        <v>44</v>
      </c>
      <c r="I1804" s="711" t="s">
        <v>44</v>
      </c>
      <c r="J1804" s="711" t="s">
        <v>44</v>
      </c>
      <c r="K1804" s="22">
        <v>42079</v>
      </c>
      <c r="L1804" s="22"/>
      <c r="M1804" s="22"/>
      <c r="N1804" s="22"/>
      <c r="O1804" s="711" t="s">
        <v>44</v>
      </c>
      <c r="P1804" s="711" t="s">
        <v>44</v>
      </c>
      <c r="Q1804" s="711" t="s">
        <v>44</v>
      </c>
      <c r="R1804" s="711" t="s">
        <v>44</v>
      </c>
      <c r="S1804" s="22"/>
      <c r="T1804" s="22"/>
      <c r="U1804" s="711">
        <f t="shared" si="325"/>
        <v>41356</v>
      </c>
      <c r="V1804" s="711">
        <f t="shared" si="326"/>
        <v>41358</v>
      </c>
      <c r="W1804" s="727">
        <f t="shared" si="327"/>
        <v>41361</v>
      </c>
      <c r="X1804" s="727">
        <v>41363</v>
      </c>
      <c r="Y1804" s="55"/>
      <c r="Z1804" s="55"/>
      <c r="AA1804" s="673"/>
      <c r="AB1804" s="862"/>
    </row>
    <row r="1805" spans="1:28" ht="25.5" x14ac:dyDescent="0.25">
      <c r="A1805" s="651"/>
      <c r="B1805" s="720" t="s">
        <v>1502</v>
      </c>
      <c r="C1805" s="646" t="str">
        <f t="shared" si="324"/>
        <v xml:space="preserve">2C </v>
      </c>
      <c r="D1805" s="447" t="s">
        <v>1467</v>
      </c>
      <c r="E1805" s="721" t="s">
        <v>1426</v>
      </c>
      <c r="F1805" s="713" t="s">
        <v>1495</v>
      </c>
      <c r="G1805" s="711" t="s">
        <v>44</v>
      </c>
      <c r="H1805" s="711" t="s">
        <v>44</v>
      </c>
      <c r="I1805" s="711" t="s">
        <v>44</v>
      </c>
      <c r="J1805" s="711" t="s">
        <v>44</v>
      </c>
      <c r="K1805" s="22">
        <v>42079</v>
      </c>
      <c r="L1805" s="22"/>
      <c r="M1805" s="22"/>
      <c r="N1805" s="22"/>
      <c r="O1805" s="711" t="s">
        <v>44</v>
      </c>
      <c r="P1805" s="711" t="s">
        <v>44</v>
      </c>
      <c r="Q1805" s="711" t="s">
        <v>44</v>
      </c>
      <c r="R1805" s="711" t="s">
        <v>44</v>
      </c>
      <c r="S1805" s="22"/>
      <c r="T1805" s="22"/>
      <c r="U1805" s="711">
        <f t="shared" si="325"/>
        <v>41356</v>
      </c>
      <c r="V1805" s="711">
        <f t="shared" si="326"/>
        <v>41358</v>
      </c>
      <c r="W1805" s="727">
        <f t="shared" si="327"/>
        <v>41361</v>
      </c>
      <c r="X1805" s="727">
        <v>41363</v>
      </c>
      <c r="Y1805" s="55"/>
      <c r="Z1805" s="55"/>
      <c r="AA1805" s="673"/>
      <c r="AB1805" s="862"/>
    </row>
    <row r="1806" spans="1:28" ht="25.5" x14ac:dyDescent="0.25">
      <c r="A1806" s="651"/>
      <c r="B1806" s="712" t="s">
        <v>1503</v>
      </c>
      <c r="C1806" s="646" t="str">
        <f t="shared" si="324"/>
        <v xml:space="preserve">2C </v>
      </c>
      <c r="D1806" s="447" t="s">
        <v>1467</v>
      </c>
      <c r="E1806" s="721" t="s">
        <v>1426</v>
      </c>
      <c r="F1806" s="713" t="s">
        <v>1495</v>
      </c>
      <c r="G1806" s="711" t="s">
        <v>44</v>
      </c>
      <c r="H1806" s="711" t="s">
        <v>44</v>
      </c>
      <c r="I1806" s="711" t="s">
        <v>44</v>
      </c>
      <c r="J1806" s="711" t="s">
        <v>44</v>
      </c>
      <c r="K1806" s="22">
        <v>42079</v>
      </c>
      <c r="L1806" s="22"/>
      <c r="M1806" s="22"/>
      <c r="N1806" s="22"/>
      <c r="O1806" s="711" t="s">
        <v>44</v>
      </c>
      <c r="P1806" s="711" t="s">
        <v>44</v>
      </c>
      <c r="Q1806" s="711" t="s">
        <v>44</v>
      </c>
      <c r="R1806" s="711" t="s">
        <v>44</v>
      </c>
      <c r="S1806" s="22"/>
      <c r="T1806" s="22"/>
      <c r="U1806" s="711">
        <f t="shared" si="325"/>
        <v>41356</v>
      </c>
      <c r="V1806" s="711">
        <f t="shared" si="326"/>
        <v>41358</v>
      </c>
      <c r="W1806" s="727">
        <f t="shared" si="327"/>
        <v>41361</v>
      </c>
      <c r="X1806" s="727">
        <v>41363</v>
      </c>
      <c r="Y1806" s="55"/>
      <c r="Z1806" s="55"/>
      <c r="AA1806" s="673"/>
      <c r="AB1806" s="862"/>
    </row>
    <row r="1807" spans="1:28" ht="25.5" x14ac:dyDescent="0.25">
      <c r="A1807" s="651"/>
      <c r="B1807" s="712" t="s">
        <v>1504</v>
      </c>
      <c r="C1807" s="646" t="str">
        <f t="shared" si="324"/>
        <v xml:space="preserve">2C </v>
      </c>
      <c r="D1807" s="447" t="s">
        <v>1467</v>
      </c>
      <c r="E1807" s="721" t="s">
        <v>1426</v>
      </c>
      <c r="F1807" s="713" t="s">
        <v>1495</v>
      </c>
      <c r="G1807" s="711" t="s">
        <v>44</v>
      </c>
      <c r="H1807" s="711" t="s">
        <v>44</v>
      </c>
      <c r="I1807" s="711" t="s">
        <v>44</v>
      </c>
      <c r="J1807" s="711" t="s">
        <v>44</v>
      </c>
      <c r="K1807" s="22">
        <v>42079</v>
      </c>
      <c r="L1807" s="22"/>
      <c r="M1807" s="22"/>
      <c r="N1807" s="22"/>
      <c r="O1807" s="711" t="s">
        <v>44</v>
      </c>
      <c r="P1807" s="711" t="s">
        <v>44</v>
      </c>
      <c r="Q1807" s="711" t="s">
        <v>44</v>
      </c>
      <c r="R1807" s="711" t="s">
        <v>44</v>
      </c>
      <c r="S1807" s="22"/>
      <c r="T1807" s="22"/>
      <c r="U1807" s="711">
        <f t="shared" si="325"/>
        <v>41356</v>
      </c>
      <c r="V1807" s="711">
        <f t="shared" si="326"/>
        <v>41358</v>
      </c>
      <c r="W1807" s="727">
        <f t="shared" si="327"/>
        <v>41361</v>
      </c>
      <c r="X1807" s="727">
        <v>41363</v>
      </c>
      <c r="Y1807" s="55"/>
      <c r="Z1807" s="55"/>
      <c r="AA1807" s="673"/>
      <c r="AB1807" s="862"/>
    </row>
    <row r="1808" spans="1:28" ht="25.5" x14ac:dyDescent="0.25">
      <c r="A1808" s="651"/>
      <c r="B1808" s="720" t="s">
        <v>1505</v>
      </c>
      <c r="C1808" s="646" t="str">
        <f t="shared" si="324"/>
        <v xml:space="preserve">2C </v>
      </c>
      <c r="D1808" s="447" t="s">
        <v>1467</v>
      </c>
      <c r="E1808" s="721" t="s">
        <v>1426</v>
      </c>
      <c r="F1808" s="713" t="s">
        <v>1495</v>
      </c>
      <c r="G1808" s="711" t="s">
        <v>44</v>
      </c>
      <c r="H1808" s="711" t="s">
        <v>44</v>
      </c>
      <c r="I1808" s="711" t="s">
        <v>44</v>
      </c>
      <c r="J1808" s="711" t="s">
        <v>44</v>
      </c>
      <c r="K1808" s="22">
        <v>42079</v>
      </c>
      <c r="L1808" s="22"/>
      <c r="M1808" s="22"/>
      <c r="N1808" s="22"/>
      <c r="O1808" s="711" t="s">
        <v>44</v>
      </c>
      <c r="P1808" s="711" t="s">
        <v>44</v>
      </c>
      <c r="Q1808" s="711" t="s">
        <v>44</v>
      </c>
      <c r="R1808" s="711" t="s">
        <v>44</v>
      </c>
      <c r="S1808" s="22"/>
      <c r="T1808" s="22"/>
      <c r="U1808" s="711">
        <f t="shared" si="325"/>
        <v>41356</v>
      </c>
      <c r="V1808" s="711">
        <f t="shared" si="326"/>
        <v>41358</v>
      </c>
      <c r="W1808" s="727">
        <f t="shared" si="327"/>
        <v>41361</v>
      </c>
      <c r="X1808" s="727">
        <v>41363</v>
      </c>
      <c r="Y1808" s="55"/>
      <c r="Z1808" s="55"/>
      <c r="AA1808" s="673"/>
      <c r="AB1808" s="862"/>
    </row>
    <row r="1809" spans="1:28" ht="25.5" x14ac:dyDescent="0.25">
      <c r="A1809" s="651"/>
      <c r="B1809" s="720" t="s">
        <v>1506</v>
      </c>
      <c r="C1809" s="646" t="str">
        <f t="shared" si="324"/>
        <v xml:space="preserve">2C </v>
      </c>
      <c r="D1809" s="447" t="s">
        <v>1467</v>
      </c>
      <c r="E1809" s="721" t="s">
        <v>1426</v>
      </c>
      <c r="F1809" s="713" t="s">
        <v>1495</v>
      </c>
      <c r="G1809" s="711" t="s">
        <v>44</v>
      </c>
      <c r="H1809" s="711" t="s">
        <v>44</v>
      </c>
      <c r="I1809" s="711" t="s">
        <v>44</v>
      </c>
      <c r="J1809" s="711" t="s">
        <v>44</v>
      </c>
      <c r="K1809" s="22">
        <v>42079</v>
      </c>
      <c r="L1809" s="22"/>
      <c r="M1809" s="22"/>
      <c r="N1809" s="22"/>
      <c r="O1809" s="711" t="s">
        <v>44</v>
      </c>
      <c r="P1809" s="711" t="s">
        <v>44</v>
      </c>
      <c r="Q1809" s="711" t="s">
        <v>44</v>
      </c>
      <c r="R1809" s="711" t="s">
        <v>44</v>
      </c>
      <c r="S1809" s="22"/>
      <c r="T1809" s="22"/>
      <c r="U1809" s="711">
        <f t="shared" si="325"/>
        <v>41356</v>
      </c>
      <c r="V1809" s="711">
        <f t="shared" si="326"/>
        <v>41358</v>
      </c>
      <c r="W1809" s="727">
        <f t="shared" si="327"/>
        <v>41361</v>
      </c>
      <c r="X1809" s="727">
        <v>41363</v>
      </c>
      <c r="Y1809" s="55"/>
      <c r="Z1809" s="55"/>
      <c r="AA1809" s="673"/>
      <c r="AB1809" s="862"/>
    </row>
    <row r="1810" spans="1:28" ht="25.5" x14ac:dyDescent="0.25">
      <c r="A1810" s="651"/>
      <c r="B1810" s="720" t="s">
        <v>1507</v>
      </c>
      <c r="C1810" s="646" t="str">
        <f t="shared" si="324"/>
        <v xml:space="preserve">2C </v>
      </c>
      <c r="D1810" s="447" t="s">
        <v>1467</v>
      </c>
      <c r="E1810" s="721" t="s">
        <v>1426</v>
      </c>
      <c r="F1810" s="713" t="s">
        <v>1495</v>
      </c>
      <c r="G1810" s="711" t="s">
        <v>44</v>
      </c>
      <c r="H1810" s="711" t="s">
        <v>44</v>
      </c>
      <c r="I1810" s="711" t="s">
        <v>44</v>
      </c>
      <c r="J1810" s="711" t="s">
        <v>44</v>
      </c>
      <c r="K1810" s="22">
        <v>42079</v>
      </c>
      <c r="L1810" s="22"/>
      <c r="M1810" s="22"/>
      <c r="N1810" s="22"/>
      <c r="O1810" s="711" t="s">
        <v>44</v>
      </c>
      <c r="P1810" s="711" t="s">
        <v>44</v>
      </c>
      <c r="Q1810" s="711" t="s">
        <v>44</v>
      </c>
      <c r="R1810" s="711" t="s">
        <v>44</v>
      </c>
      <c r="S1810" s="22"/>
      <c r="T1810" s="22"/>
      <c r="U1810" s="711">
        <f t="shared" si="325"/>
        <v>41356</v>
      </c>
      <c r="V1810" s="711">
        <f t="shared" si="326"/>
        <v>41358</v>
      </c>
      <c r="W1810" s="727">
        <f t="shared" si="327"/>
        <v>41361</v>
      </c>
      <c r="X1810" s="727">
        <v>41363</v>
      </c>
      <c r="Y1810" s="55"/>
      <c r="Z1810" s="55"/>
      <c r="AA1810" s="673"/>
      <c r="AB1810" s="862"/>
    </row>
    <row r="1811" spans="1:28" ht="25.5" x14ac:dyDescent="0.25">
      <c r="A1811" s="651"/>
      <c r="B1811" s="720" t="s">
        <v>1508</v>
      </c>
      <c r="C1811" s="646" t="str">
        <f t="shared" si="324"/>
        <v xml:space="preserve">2C </v>
      </c>
      <c r="D1811" s="447" t="s">
        <v>1467</v>
      </c>
      <c r="E1811" s="721" t="s">
        <v>1426</v>
      </c>
      <c r="F1811" s="713" t="s">
        <v>1495</v>
      </c>
      <c r="G1811" s="711" t="s">
        <v>44</v>
      </c>
      <c r="H1811" s="711" t="s">
        <v>44</v>
      </c>
      <c r="I1811" s="711" t="s">
        <v>44</v>
      </c>
      <c r="J1811" s="711" t="s">
        <v>44</v>
      </c>
      <c r="K1811" s="22">
        <v>42079</v>
      </c>
      <c r="L1811" s="22"/>
      <c r="M1811" s="22"/>
      <c r="N1811" s="22"/>
      <c r="O1811" s="711" t="s">
        <v>44</v>
      </c>
      <c r="P1811" s="711" t="s">
        <v>44</v>
      </c>
      <c r="Q1811" s="711" t="s">
        <v>44</v>
      </c>
      <c r="R1811" s="711" t="s">
        <v>44</v>
      </c>
      <c r="S1811" s="22"/>
      <c r="T1811" s="22"/>
      <c r="U1811" s="711">
        <f t="shared" si="325"/>
        <v>41356</v>
      </c>
      <c r="V1811" s="711">
        <f t="shared" si="326"/>
        <v>41358</v>
      </c>
      <c r="W1811" s="727">
        <f t="shared" si="327"/>
        <v>41361</v>
      </c>
      <c r="X1811" s="727">
        <v>41363</v>
      </c>
      <c r="Y1811" s="55"/>
      <c r="Z1811" s="55"/>
      <c r="AA1811" s="673"/>
      <c r="AB1811" s="862"/>
    </row>
    <row r="1812" spans="1:28" ht="25.5" x14ac:dyDescent="0.25">
      <c r="A1812" s="651"/>
      <c r="B1812" s="720" t="s">
        <v>1509</v>
      </c>
      <c r="C1812" s="646" t="str">
        <f t="shared" si="324"/>
        <v xml:space="preserve">2C </v>
      </c>
      <c r="D1812" s="447" t="s">
        <v>1467</v>
      </c>
      <c r="E1812" s="721" t="s">
        <v>1426</v>
      </c>
      <c r="F1812" s="713" t="s">
        <v>1495</v>
      </c>
      <c r="G1812" s="711" t="s">
        <v>44</v>
      </c>
      <c r="H1812" s="711" t="s">
        <v>44</v>
      </c>
      <c r="I1812" s="711" t="s">
        <v>44</v>
      </c>
      <c r="J1812" s="711" t="s">
        <v>44</v>
      </c>
      <c r="K1812" s="22">
        <v>42079</v>
      </c>
      <c r="L1812" s="22"/>
      <c r="M1812" s="22"/>
      <c r="N1812" s="22"/>
      <c r="O1812" s="711" t="s">
        <v>44</v>
      </c>
      <c r="P1812" s="711" t="s">
        <v>44</v>
      </c>
      <c r="Q1812" s="711" t="s">
        <v>44</v>
      </c>
      <c r="R1812" s="711" t="s">
        <v>44</v>
      </c>
      <c r="S1812" s="22"/>
      <c r="T1812" s="22"/>
      <c r="U1812" s="711">
        <f t="shared" si="325"/>
        <v>41356</v>
      </c>
      <c r="V1812" s="711">
        <f t="shared" si="326"/>
        <v>41358</v>
      </c>
      <c r="W1812" s="727">
        <f t="shared" si="327"/>
        <v>41361</v>
      </c>
      <c r="X1812" s="727">
        <v>41363</v>
      </c>
      <c r="Y1812" s="55"/>
      <c r="Z1812" s="55"/>
      <c r="AA1812" s="673"/>
      <c r="AB1812" s="862"/>
    </row>
    <row r="1813" spans="1:28" ht="25.5" x14ac:dyDescent="0.25">
      <c r="A1813" s="651"/>
      <c r="B1813" s="720" t="s">
        <v>1510</v>
      </c>
      <c r="C1813" s="646" t="str">
        <f t="shared" si="324"/>
        <v xml:space="preserve">2C </v>
      </c>
      <c r="D1813" s="447" t="s">
        <v>1467</v>
      </c>
      <c r="E1813" s="721" t="s">
        <v>1426</v>
      </c>
      <c r="F1813" s="713" t="s">
        <v>1495</v>
      </c>
      <c r="G1813" s="711" t="s">
        <v>44</v>
      </c>
      <c r="H1813" s="711" t="s">
        <v>44</v>
      </c>
      <c r="I1813" s="711" t="s">
        <v>44</v>
      </c>
      <c r="J1813" s="711" t="s">
        <v>44</v>
      </c>
      <c r="K1813" s="22">
        <v>42079</v>
      </c>
      <c r="L1813" s="22"/>
      <c r="M1813" s="22"/>
      <c r="N1813" s="22"/>
      <c r="O1813" s="711" t="s">
        <v>44</v>
      </c>
      <c r="P1813" s="711" t="s">
        <v>44</v>
      </c>
      <c r="Q1813" s="711" t="s">
        <v>44</v>
      </c>
      <c r="R1813" s="711" t="s">
        <v>44</v>
      </c>
      <c r="S1813" s="22"/>
      <c r="T1813" s="22"/>
      <c r="U1813" s="711">
        <f t="shared" si="325"/>
        <v>41356</v>
      </c>
      <c r="V1813" s="711">
        <f t="shared" si="326"/>
        <v>41358</v>
      </c>
      <c r="W1813" s="727">
        <f t="shared" si="327"/>
        <v>41361</v>
      </c>
      <c r="X1813" s="727">
        <v>41363</v>
      </c>
      <c r="Y1813" s="55"/>
      <c r="Z1813" s="55"/>
      <c r="AA1813" s="673"/>
      <c r="AB1813" s="862"/>
    </row>
    <row r="1814" spans="1:28" ht="25.5" x14ac:dyDescent="0.25">
      <c r="A1814" s="651"/>
      <c r="B1814" s="720" t="s">
        <v>1511</v>
      </c>
      <c r="C1814" s="646" t="str">
        <f t="shared" si="324"/>
        <v xml:space="preserve">2C </v>
      </c>
      <c r="D1814" s="447" t="s">
        <v>1467</v>
      </c>
      <c r="E1814" s="721" t="s">
        <v>1426</v>
      </c>
      <c r="F1814" s="713" t="s">
        <v>1495</v>
      </c>
      <c r="G1814" s="711" t="s">
        <v>44</v>
      </c>
      <c r="H1814" s="711" t="s">
        <v>44</v>
      </c>
      <c r="I1814" s="711" t="s">
        <v>44</v>
      </c>
      <c r="J1814" s="711" t="s">
        <v>44</v>
      </c>
      <c r="K1814" s="22">
        <v>42079</v>
      </c>
      <c r="L1814" s="22"/>
      <c r="M1814" s="22"/>
      <c r="N1814" s="22"/>
      <c r="O1814" s="711" t="s">
        <v>44</v>
      </c>
      <c r="P1814" s="711" t="s">
        <v>44</v>
      </c>
      <c r="Q1814" s="711" t="s">
        <v>44</v>
      </c>
      <c r="R1814" s="711" t="s">
        <v>44</v>
      </c>
      <c r="S1814" s="22"/>
      <c r="T1814" s="22"/>
      <c r="U1814" s="711">
        <f t="shared" si="325"/>
        <v>41356</v>
      </c>
      <c r="V1814" s="711">
        <f t="shared" si="326"/>
        <v>41358</v>
      </c>
      <c r="W1814" s="727">
        <f t="shared" si="327"/>
        <v>41361</v>
      </c>
      <c r="X1814" s="727">
        <v>41363</v>
      </c>
      <c r="Y1814" s="55"/>
      <c r="Z1814" s="55"/>
      <c r="AA1814" s="673"/>
      <c r="AB1814" s="862"/>
    </row>
    <row r="1815" spans="1:28" ht="25.5" x14ac:dyDescent="0.25">
      <c r="A1815" s="651"/>
      <c r="B1815" s="720" t="s">
        <v>1512</v>
      </c>
      <c r="C1815" s="646" t="str">
        <f t="shared" si="324"/>
        <v xml:space="preserve">2C </v>
      </c>
      <c r="D1815" s="447" t="s">
        <v>1467</v>
      </c>
      <c r="E1815" s="721" t="s">
        <v>1426</v>
      </c>
      <c r="F1815" s="713" t="s">
        <v>1495</v>
      </c>
      <c r="G1815" s="711" t="s">
        <v>44</v>
      </c>
      <c r="H1815" s="711" t="s">
        <v>44</v>
      </c>
      <c r="I1815" s="711" t="s">
        <v>44</v>
      </c>
      <c r="J1815" s="711" t="s">
        <v>44</v>
      </c>
      <c r="K1815" s="22">
        <v>42079</v>
      </c>
      <c r="L1815" s="22"/>
      <c r="M1815" s="22"/>
      <c r="N1815" s="22"/>
      <c r="O1815" s="711" t="s">
        <v>44</v>
      </c>
      <c r="P1815" s="711" t="s">
        <v>44</v>
      </c>
      <c r="Q1815" s="711" t="s">
        <v>44</v>
      </c>
      <c r="R1815" s="711" t="s">
        <v>44</v>
      </c>
      <c r="S1815" s="22"/>
      <c r="T1815" s="22"/>
      <c r="U1815" s="711">
        <f t="shared" si="325"/>
        <v>41356</v>
      </c>
      <c r="V1815" s="711">
        <f t="shared" si="326"/>
        <v>41358</v>
      </c>
      <c r="W1815" s="727">
        <f t="shared" si="327"/>
        <v>41361</v>
      </c>
      <c r="X1815" s="727">
        <v>41363</v>
      </c>
      <c r="Y1815" s="55"/>
      <c r="Z1815" s="55"/>
      <c r="AA1815" s="673"/>
      <c r="AB1815" s="862"/>
    </row>
    <row r="1816" spans="1:28" ht="25.5" x14ac:dyDescent="0.25">
      <c r="A1816" s="651"/>
      <c r="B1816" s="720" t="s">
        <v>1513</v>
      </c>
      <c r="C1816" s="646" t="str">
        <f t="shared" si="324"/>
        <v xml:space="preserve">2C </v>
      </c>
      <c r="D1816" s="447" t="s">
        <v>1467</v>
      </c>
      <c r="E1816" s="721" t="s">
        <v>1426</v>
      </c>
      <c r="F1816" s="713" t="s">
        <v>1495</v>
      </c>
      <c r="G1816" s="711" t="s">
        <v>44</v>
      </c>
      <c r="H1816" s="711" t="s">
        <v>44</v>
      </c>
      <c r="I1816" s="711" t="s">
        <v>44</v>
      </c>
      <c r="J1816" s="711" t="s">
        <v>44</v>
      </c>
      <c r="K1816" s="22">
        <v>42079</v>
      </c>
      <c r="L1816" s="22"/>
      <c r="M1816" s="22"/>
      <c r="N1816" s="22"/>
      <c r="O1816" s="711" t="s">
        <v>44</v>
      </c>
      <c r="P1816" s="711" t="s">
        <v>44</v>
      </c>
      <c r="Q1816" s="711" t="s">
        <v>44</v>
      </c>
      <c r="R1816" s="711" t="s">
        <v>44</v>
      </c>
      <c r="S1816" s="22"/>
      <c r="T1816" s="22"/>
      <c r="U1816" s="711">
        <f t="shared" si="325"/>
        <v>41356</v>
      </c>
      <c r="V1816" s="711">
        <f t="shared" si="326"/>
        <v>41358</v>
      </c>
      <c r="W1816" s="727">
        <f t="shared" si="327"/>
        <v>41361</v>
      </c>
      <c r="X1816" s="727">
        <v>41363</v>
      </c>
      <c r="Y1816" s="55"/>
      <c r="Z1816" s="55"/>
      <c r="AA1816" s="673"/>
      <c r="AB1816" s="862"/>
    </row>
    <row r="1817" spans="1:28" ht="25.5" x14ac:dyDescent="0.25">
      <c r="A1817" s="651"/>
      <c r="B1817" s="720" t="s">
        <v>1514</v>
      </c>
      <c r="C1817" s="646" t="str">
        <f t="shared" si="324"/>
        <v xml:space="preserve">2C </v>
      </c>
      <c r="D1817" s="447" t="s">
        <v>1467</v>
      </c>
      <c r="E1817" s="721" t="s">
        <v>1426</v>
      </c>
      <c r="F1817" s="713" t="s">
        <v>1495</v>
      </c>
      <c r="G1817" s="711" t="s">
        <v>44</v>
      </c>
      <c r="H1817" s="711" t="s">
        <v>44</v>
      </c>
      <c r="I1817" s="711" t="s">
        <v>44</v>
      </c>
      <c r="J1817" s="711" t="s">
        <v>44</v>
      </c>
      <c r="K1817" s="22">
        <v>42079</v>
      </c>
      <c r="L1817" s="22"/>
      <c r="M1817" s="22"/>
      <c r="N1817" s="22"/>
      <c r="O1817" s="711" t="s">
        <v>44</v>
      </c>
      <c r="P1817" s="711" t="s">
        <v>44</v>
      </c>
      <c r="Q1817" s="711" t="s">
        <v>44</v>
      </c>
      <c r="R1817" s="711" t="s">
        <v>44</v>
      </c>
      <c r="S1817" s="22"/>
      <c r="T1817" s="22"/>
      <c r="U1817" s="711">
        <f t="shared" si="325"/>
        <v>41356</v>
      </c>
      <c r="V1817" s="711">
        <f t="shared" si="326"/>
        <v>41358</v>
      </c>
      <c r="W1817" s="727">
        <f t="shared" si="327"/>
        <v>41361</v>
      </c>
      <c r="X1817" s="727">
        <v>41363</v>
      </c>
      <c r="Y1817" s="55"/>
      <c r="Z1817" s="55"/>
      <c r="AA1817" s="673"/>
      <c r="AB1817" s="862"/>
    </row>
    <row r="1818" spans="1:28" ht="25.5" x14ac:dyDescent="0.25">
      <c r="A1818" s="651"/>
      <c r="B1818" s="720" t="s">
        <v>1515</v>
      </c>
      <c r="C1818" s="646" t="str">
        <f>IF(AA1822&gt;=450000,"LPN",IF(AND(AA1822&gt;190000,AA1822&lt;470000),"LP",IF(AND(AA1822&gt;=56000,AA1822&lt;=190000),"3C","2C ")))</f>
        <v xml:space="preserve">2C </v>
      </c>
      <c r="D1818" s="447" t="s">
        <v>1467</v>
      </c>
      <c r="E1818" s="721" t="s">
        <v>1426</v>
      </c>
      <c r="F1818" s="713" t="s">
        <v>1495</v>
      </c>
      <c r="G1818" s="711" t="s">
        <v>44</v>
      </c>
      <c r="H1818" s="711" t="s">
        <v>44</v>
      </c>
      <c r="I1818" s="711" t="s">
        <v>44</v>
      </c>
      <c r="J1818" s="711" t="s">
        <v>44</v>
      </c>
      <c r="K1818" s="22">
        <v>42079</v>
      </c>
      <c r="L1818" s="22"/>
      <c r="M1818" s="22"/>
      <c r="N1818" s="22"/>
      <c r="O1818" s="711" t="s">
        <v>44</v>
      </c>
      <c r="P1818" s="711" t="s">
        <v>44</v>
      </c>
      <c r="Q1818" s="711" t="s">
        <v>44</v>
      </c>
      <c r="R1818" s="711" t="s">
        <v>44</v>
      </c>
      <c r="S1818" s="22"/>
      <c r="T1818" s="22"/>
      <c r="U1818" s="711">
        <f t="shared" si="325"/>
        <v>41356</v>
      </c>
      <c r="V1818" s="711">
        <f t="shared" si="326"/>
        <v>41358</v>
      </c>
      <c r="W1818" s="727">
        <f t="shared" si="327"/>
        <v>41361</v>
      </c>
      <c r="X1818" s="727">
        <v>41363</v>
      </c>
      <c r="Y1818" s="55"/>
      <c r="Z1818" s="55"/>
      <c r="AA1818" s="673"/>
      <c r="AB1818" s="862"/>
    </row>
    <row r="1819" spans="1:28" ht="25.5" x14ac:dyDescent="0.25">
      <c r="A1819" s="651"/>
      <c r="B1819" s="720" t="s">
        <v>1516</v>
      </c>
      <c r="C1819" s="646" t="str">
        <f>IF(AA1823&gt;=450000,"LPN",IF(AND(AA1823&gt;190000,AA1823&lt;470000),"LP",IF(AND(AA1823&gt;=56000,AA1823&lt;=190000),"3C","2C ")))</f>
        <v xml:space="preserve">2C </v>
      </c>
      <c r="D1819" s="447" t="s">
        <v>1467</v>
      </c>
      <c r="E1819" s="721" t="s">
        <v>1426</v>
      </c>
      <c r="F1819" s="713" t="s">
        <v>1495</v>
      </c>
      <c r="G1819" s="711" t="s">
        <v>44</v>
      </c>
      <c r="H1819" s="711" t="s">
        <v>44</v>
      </c>
      <c r="I1819" s="711" t="s">
        <v>44</v>
      </c>
      <c r="J1819" s="711" t="s">
        <v>44</v>
      </c>
      <c r="K1819" s="22">
        <v>42079</v>
      </c>
      <c r="L1819" s="22"/>
      <c r="M1819" s="22"/>
      <c r="N1819" s="22"/>
      <c r="O1819" s="711" t="s">
        <v>44</v>
      </c>
      <c r="P1819" s="711" t="s">
        <v>44</v>
      </c>
      <c r="Q1819" s="711" t="s">
        <v>44</v>
      </c>
      <c r="R1819" s="711" t="s">
        <v>44</v>
      </c>
      <c r="S1819" s="22"/>
      <c r="T1819" s="22"/>
      <c r="U1819" s="711">
        <f t="shared" si="325"/>
        <v>41356</v>
      </c>
      <c r="V1819" s="711">
        <f t="shared" si="326"/>
        <v>41358</v>
      </c>
      <c r="W1819" s="727">
        <f t="shared" si="327"/>
        <v>41361</v>
      </c>
      <c r="X1819" s="727">
        <v>41363</v>
      </c>
      <c r="Y1819" s="55"/>
      <c r="Z1819" s="55"/>
      <c r="AA1819" s="673"/>
      <c r="AB1819" s="862"/>
    </row>
    <row r="1820" spans="1:28" ht="25.5" x14ac:dyDescent="0.25">
      <c r="A1820" s="651"/>
      <c r="B1820" s="720" t="s">
        <v>1517</v>
      </c>
      <c r="C1820" s="646" t="str">
        <f>IF(AA1824&gt;=450000,"LPN",IF(AND(AA1824&gt;190000,AA1824&lt;470000),"LP",IF(AND(AA1824&gt;=56000,AA1824&lt;=190000),"3C","2C ")))</f>
        <v xml:space="preserve">2C </v>
      </c>
      <c r="D1820" s="447" t="s">
        <v>1467</v>
      </c>
      <c r="E1820" s="721" t="s">
        <v>1426</v>
      </c>
      <c r="F1820" s="713" t="s">
        <v>1495</v>
      </c>
      <c r="G1820" s="711" t="s">
        <v>44</v>
      </c>
      <c r="H1820" s="711" t="s">
        <v>44</v>
      </c>
      <c r="I1820" s="711" t="s">
        <v>44</v>
      </c>
      <c r="J1820" s="711" t="s">
        <v>44</v>
      </c>
      <c r="K1820" s="22">
        <v>42079</v>
      </c>
      <c r="L1820" s="22"/>
      <c r="M1820" s="22"/>
      <c r="N1820" s="22"/>
      <c r="O1820" s="711" t="s">
        <v>44</v>
      </c>
      <c r="P1820" s="711" t="s">
        <v>44</v>
      </c>
      <c r="Q1820" s="711" t="s">
        <v>44</v>
      </c>
      <c r="R1820" s="711" t="s">
        <v>44</v>
      </c>
      <c r="S1820" s="22"/>
      <c r="T1820" s="22"/>
      <c r="U1820" s="711">
        <f t="shared" si="325"/>
        <v>41356</v>
      </c>
      <c r="V1820" s="711">
        <f t="shared" si="326"/>
        <v>41358</v>
      </c>
      <c r="W1820" s="727">
        <f t="shared" si="327"/>
        <v>41361</v>
      </c>
      <c r="X1820" s="727">
        <v>41363</v>
      </c>
      <c r="Y1820" s="55"/>
      <c r="Z1820" s="55"/>
      <c r="AA1820" s="673"/>
      <c r="AB1820" s="862"/>
    </row>
    <row r="1821" spans="1:28" ht="25.5" x14ac:dyDescent="0.25">
      <c r="A1821" s="651"/>
      <c r="B1821" s="720" t="s">
        <v>1518</v>
      </c>
      <c r="C1821" s="646" t="str">
        <f>IF(AA1825&gt;=450000,"LPN",IF(AND(AA1825&gt;190000,AA1825&lt;470000),"LP",IF(AND(AA1825&gt;=56000,AA1825&lt;=190000),"3C","2C ")))</f>
        <v xml:space="preserve">2C </v>
      </c>
      <c r="D1821" s="447" t="s">
        <v>1467</v>
      </c>
      <c r="E1821" s="721" t="s">
        <v>1426</v>
      </c>
      <c r="F1821" s="713" t="s">
        <v>1495</v>
      </c>
      <c r="G1821" s="711" t="s">
        <v>44</v>
      </c>
      <c r="H1821" s="711" t="s">
        <v>44</v>
      </c>
      <c r="I1821" s="711" t="s">
        <v>44</v>
      </c>
      <c r="J1821" s="711" t="s">
        <v>44</v>
      </c>
      <c r="K1821" s="22">
        <v>42079</v>
      </c>
      <c r="L1821" s="22"/>
      <c r="M1821" s="22"/>
      <c r="N1821" s="22"/>
      <c r="O1821" s="711" t="s">
        <v>44</v>
      </c>
      <c r="P1821" s="711" t="s">
        <v>44</v>
      </c>
      <c r="Q1821" s="711" t="s">
        <v>44</v>
      </c>
      <c r="R1821" s="711" t="s">
        <v>44</v>
      </c>
      <c r="S1821" s="22"/>
      <c r="T1821" s="22"/>
      <c r="U1821" s="711">
        <f t="shared" si="325"/>
        <v>41356</v>
      </c>
      <c r="V1821" s="711">
        <f t="shared" si="326"/>
        <v>41358</v>
      </c>
      <c r="W1821" s="727">
        <f t="shared" si="327"/>
        <v>41361</v>
      </c>
      <c r="X1821" s="727">
        <v>41363</v>
      </c>
      <c r="Y1821" s="55"/>
      <c r="Z1821" s="55"/>
      <c r="AA1821" s="673"/>
      <c r="AB1821" s="862"/>
    </row>
    <row r="1822" spans="1:28" ht="25.5" x14ac:dyDescent="0.25">
      <c r="A1822" s="651"/>
      <c r="B1822" s="712" t="s">
        <v>1519</v>
      </c>
      <c r="C1822" s="646" t="str">
        <f t="shared" si="324"/>
        <v xml:space="preserve">2C </v>
      </c>
      <c r="D1822" s="447" t="s">
        <v>1467</v>
      </c>
      <c r="E1822" s="721" t="s">
        <v>1426</v>
      </c>
      <c r="F1822" s="713" t="s">
        <v>1495</v>
      </c>
      <c r="G1822" s="711" t="s">
        <v>44</v>
      </c>
      <c r="H1822" s="711" t="s">
        <v>44</v>
      </c>
      <c r="I1822" s="711" t="s">
        <v>44</v>
      </c>
      <c r="J1822" s="711" t="s">
        <v>44</v>
      </c>
      <c r="K1822" s="22">
        <v>42079</v>
      </c>
      <c r="L1822" s="22"/>
      <c r="M1822" s="22"/>
      <c r="N1822" s="22"/>
      <c r="O1822" s="711" t="s">
        <v>44</v>
      </c>
      <c r="P1822" s="711" t="s">
        <v>44</v>
      </c>
      <c r="Q1822" s="711" t="s">
        <v>44</v>
      </c>
      <c r="R1822" s="711" t="s">
        <v>44</v>
      </c>
      <c r="S1822" s="22"/>
      <c r="T1822" s="22"/>
      <c r="U1822" s="711">
        <f t="shared" si="325"/>
        <v>41356</v>
      </c>
      <c r="V1822" s="711">
        <f t="shared" si="326"/>
        <v>41358</v>
      </c>
      <c r="W1822" s="727">
        <f t="shared" si="327"/>
        <v>41361</v>
      </c>
      <c r="X1822" s="727">
        <v>41363</v>
      </c>
      <c r="Y1822" s="55"/>
      <c r="Z1822" s="55"/>
      <c r="AA1822" s="673"/>
      <c r="AB1822" s="862"/>
    </row>
    <row r="1823" spans="1:28" ht="25.5" x14ac:dyDescent="0.25">
      <c r="A1823" s="651"/>
      <c r="B1823" s="712" t="s">
        <v>1520</v>
      </c>
      <c r="C1823" s="646" t="str">
        <f>IF(AA1827&gt;=450000,"LPN",IF(AND(AA1827&gt;190000,AA1827&lt;470000),"LP",IF(AND(AA1827&gt;=56000,AA1827&lt;=190000),"3C","2C ")))</f>
        <v xml:space="preserve">2C </v>
      </c>
      <c r="D1823" s="447" t="s">
        <v>1467</v>
      </c>
      <c r="E1823" s="721" t="s">
        <v>1426</v>
      </c>
      <c r="F1823" s="713" t="s">
        <v>1495</v>
      </c>
      <c r="G1823" s="711" t="s">
        <v>44</v>
      </c>
      <c r="H1823" s="711" t="s">
        <v>44</v>
      </c>
      <c r="I1823" s="711" t="s">
        <v>44</v>
      </c>
      <c r="J1823" s="711" t="s">
        <v>44</v>
      </c>
      <c r="K1823" s="22">
        <v>42079</v>
      </c>
      <c r="L1823" s="22"/>
      <c r="M1823" s="22"/>
      <c r="N1823" s="22"/>
      <c r="O1823" s="711" t="s">
        <v>44</v>
      </c>
      <c r="P1823" s="711" t="s">
        <v>44</v>
      </c>
      <c r="Q1823" s="711" t="s">
        <v>44</v>
      </c>
      <c r="R1823" s="711" t="s">
        <v>44</v>
      </c>
      <c r="S1823" s="22"/>
      <c r="T1823" s="22"/>
      <c r="U1823" s="711">
        <f t="shared" si="325"/>
        <v>41356</v>
      </c>
      <c r="V1823" s="711">
        <f t="shared" si="326"/>
        <v>41358</v>
      </c>
      <c r="W1823" s="727">
        <f t="shared" si="327"/>
        <v>41361</v>
      </c>
      <c r="X1823" s="727">
        <v>41363</v>
      </c>
      <c r="Y1823" s="55"/>
      <c r="Z1823" s="55"/>
      <c r="AA1823" s="673"/>
      <c r="AB1823" s="862"/>
    </row>
    <row r="1824" spans="1:28" ht="25.5" x14ac:dyDescent="0.25">
      <c r="A1824" s="651"/>
      <c r="B1824" s="712" t="s">
        <v>1521</v>
      </c>
      <c r="C1824" s="646" t="str">
        <f>IF(AA1828&gt;=450000,"LPN",IF(AND(AA1828&gt;190000,AA1828&lt;470000),"LP",IF(AND(AA1828&gt;=56000,AA1828&lt;=190000),"3C","2C ")))</f>
        <v xml:space="preserve">2C </v>
      </c>
      <c r="D1824" s="447" t="s">
        <v>1467</v>
      </c>
      <c r="E1824" s="721" t="s">
        <v>1426</v>
      </c>
      <c r="F1824" s="713" t="s">
        <v>1495</v>
      </c>
      <c r="G1824" s="711" t="s">
        <v>44</v>
      </c>
      <c r="H1824" s="711" t="s">
        <v>44</v>
      </c>
      <c r="I1824" s="711" t="s">
        <v>44</v>
      </c>
      <c r="J1824" s="711" t="s">
        <v>44</v>
      </c>
      <c r="K1824" s="22">
        <v>42079</v>
      </c>
      <c r="L1824" s="22"/>
      <c r="M1824" s="22"/>
      <c r="N1824" s="22"/>
      <c r="O1824" s="711" t="s">
        <v>44</v>
      </c>
      <c r="P1824" s="711" t="s">
        <v>44</v>
      </c>
      <c r="Q1824" s="711" t="s">
        <v>44</v>
      </c>
      <c r="R1824" s="711" t="s">
        <v>44</v>
      </c>
      <c r="S1824" s="22"/>
      <c r="T1824" s="22"/>
      <c r="U1824" s="711">
        <f t="shared" si="325"/>
        <v>41356</v>
      </c>
      <c r="V1824" s="711">
        <f t="shared" si="326"/>
        <v>41358</v>
      </c>
      <c r="W1824" s="727">
        <f t="shared" si="327"/>
        <v>41361</v>
      </c>
      <c r="X1824" s="727">
        <v>41363</v>
      </c>
      <c r="Y1824" s="55"/>
      <c r="Z1824" s="55"/>
      <c r="AA1824" s="673"/>
      <c r="AB1824" s="862"/>
    </row>
    <row r="1825" spans="1:28" ht="25.5" x14ac:dyDescent="0.25">
      <c r="A1825" s="651"/>
      <c r="B1825" s="712" t="s">
        <v>1522</v>
      </c>
      <c r="C1825" s="646" t="str">
        <f>IF(AA1829&gt;=450000,"LPN",IF(AND(AA1829&gt;190000,AA1829&lt;470000),"LP",IF(AND(AA1829&gt;=56000,AA1829&lt;=190000),"3C","2C ")))</f>
        <v xml:space="preserve">2C </v>
      </c>
      <c r="D1825" s="447" t="s">
        <v>1467</v>
      </c>
      <c r="E1825" s="721" t="s">
        <v>1426</v>
      </c>
      <c r="F1825" s="713" t="s">
        <v>1495</v>
      </c>
      <c r="G1825" s="711" t="s">
        <v>44</v>
      </c>
      <c r="H1825" s="711" t="s">
        <v>44</v>
      </c>
      <c r="I1825" s="711" t="s">
        <v>44</v>
      </c>
      <c r="J1825" s="711" t="s">
        <v>44</v>
      </c>
      <c r="K1825" s="22">
        <v>42079</v>
      </c>
      <c r="L1825" s="22"/>
      <c r="M1825" s="22"/>
      <c r="N1825" s="22"/>
      <c r="O1825" s="711" t="s">
        <v>44</v>
      </c>
      <c r="P1825" s="711" t="s">
        <v>44</v>
      </c>
      <c r="Q1825" s="711" t="s">
        <v>44</v>
      </c>
      <c r="R1825" s="711" t="s">
        <v>44</v>
      </c>
      <c r="S1825" s="22"/>
      <c r="T1825" s="22"/>
      <c r="U1825" s="711">
        <f t="shared" si="325"/>
        <v>41356</v>
      </c>
      <c r="V1825" s="711">
        <f t="shared" si="326"/>
        <v>41358</v>
      </c>
      <c r="W1825" s="727">
        <f t="shared" si="327"/>
        <v>41361</v>
      </c>
      <c r="X1825" s="727">
        <v>41363</v>
      </c>
      <c r="Y1825" s="55"/>
      <c r="Z1825" s="55"/>
      <c r="AA1825" s="673"/>
      <c r="AB1825" s="862"/>
    </row>
    <row r="1826" spans="1:28" ht="25.5" x14ac:dyDescent="0.25">
      <c r="A1826" s="651"/>
      <c r="B1826" s="712" t="s">
        <v>1523</v>
      </c>
      <c r="C1826" s="646" t="str">
        <f>IF(AA1830&gt;=450000,"LPN",IF(AND(AA1830&gt;190000,AA1830&lt;470000),"LP",IF(AND(AA1830&gt;=56000,AA1830&lt;=190000),"3C","2C ")))</f>
        <v xml:space="preserve">2C </v>
      </c>
      <c r="D1826" s="447" t="s">
        <v>1467</v>
      </c>
      <c r="E1826" s="721" t="s">
        <v>1426</v>
      </c>
      <c r="F1826" s="713" t="s">
        <v>1495</v>
      </c>
      <c r="G1826" s="711" t="s">
        <v>44</v>
      </c>
      <c r="H1826" s="711" t="s">
        <v>44</v>
      </c>
      <c r="I1826" s="711" t="s">
        <v>44</v>
      </c>
      <c r="J1826" s="711" t="s">
        <v>44</v>
      </c>
      <c r="K1826" s="22">
        <v>42079</v>
      </c>
      <c r="L1826" s="22"/>
      <c r="M1826" s="22"/>
      <c r="N1826" s="22"/>
      <c r="O1826" s="711" t="s">
        <v>44</v>
      </c>
      <c r="P1826" s="711" t="s">
        <v>44</v>
      </c>
      <c r="Q1826" s="711" t="s">
        <v>44</v>
      </c>
      <c r="R1826" s="711" t="s">
        <v>44</v>
      </c>
      <c r="S1826" s="22"/>
      <c r="T1826" s="22"/>
      <c r="U1826" s="711">
        <f t="shared" si="325"/>
        <v>41356</v>
      </c>
      <c r="V1826" s="711">
        <f t="shared" si="326"/>
        <v>41358</v>
      </c>
      <c r="W1826" s="727">
        <f t="shared" si="327"/>
        <v>41361</v>
      </c>
      <c r="X1826" s="727">
        <v>41363</v>
      </c>
      <c r="Y1826" s="55"/>
      <c r="Z1826" s="55"/>
      <c r="AA1826" s="673"/>
      <c r="AB1826" s="862"/>
    </row>
    <row r="1827" spans="1:28" ht="25.5" x14ac:dyDescent="0.25">
      <c r="A1827" s="651"/>
      <c r="B1827" s="720" t="s">
        <v>1524</v>
      </c>
      <c r="C1827" s="646" t="str">
        <f>IF(AA1828&gt;=450000,"LPN",IF(AND(AA1828&gt;190000,AA1828&lt;470000),"LP",IF(AND(AA1828&gt;=56000,AA1828&lt;=190000),"3C","2C ")))</f>
        <v xml:space="preserve">2C </v>
      </c>
      <c r="D1827" s="447" t="s">
        <v>1467</v>
      </c>
      <c r="E1827" s="721" t="s">
        <v>1426</v>
      </c>
      <c r="F1827" s="713" t="s">
        <v>1495</v>
      </c>
      <c r="G1827" s="711" t="s">
        <v>44</v>
      </c>
      <c r="H1827" s="711" t="s">
        <v>44</v>
      </c>
      <c r="I1827" s="711" t="s">
        <v>44</v>
      </c>
      <c r="J1827" s="711" t="s">
        <v>44</v>
      </c>
      <c r="K1827" s="22">
        <v>42079</v>
      </c>
      <c r="L1827" s="22"/>
      <c r="M1827" s="22"/>
      <c r="N1827" s="22"/>
      <c r="O1827" s="711" t="s">
        <v>44</v>
      </c>
      <c r="P1827" s="711" t="s">
        <v>44</v>
      </c>
      <c r="Q1827" s="711" t="s">
        <v>44</v>
      </c>
      <c r="R1827" s="711" t="s">
        <v>44</v>
      </c>
      <c r="S1827" s="22"/>
      <c r="T1827" s="22"/>
      <c r="U1827" s="711">
        <f t="shared" si="325"/>
        <v>41356</v>
      </c>
      <c r="V1827" s="711">
        <f t="shared" si="326"/>
        <v>41358</v>
      </c>
      <c r="W1827" s="727">
        <f t="shared" si="327"/>
        <v>41361</v>
      </c>
      <c r="X1827" s="727">
        <v>41363</v>
      </c>
      <c r="Y1827" s="55"/>
      <c r="Z1827" s="55"/>
      <c r="AA1827" s="673"/>
      <c r="AB1827" s="862"/>
    </row>
    <row r="1828" spans="1:28" ht="25.5" x14ac:dyDescent="0.25">
      <c r="A1828" s="532">
        <v>10</v>
      </c>
      <c r="B1828" s="715" t="s">
        <v>153</v>
      </c>
      <c r="C1828" s="214"/>
      <c r="D1828" s="215" t="s">
        <v>1467</v>
      </c>
      <c r="E1828" s="234" t="s">
        <v>1525</v>
      </c>
      <c r="F1828" s="707" t="s">
        <v>1526</v>
      </c>
      <c r="G1828" s="218"/>
      <c r="H1828" s="218"/>
      <c r="I1828" s="218"/>
      <c r="J1828" s="218"/>
      <c r="K1828" s="218"/>
      <c r="L1828" s="218"/>
      <c r="M1828" s="218"/>
      <c r="N1828" s="218"/>
      <c r="O1828" s="218"/>
      <c r="P1828" s="218"/>
      <c r="Q1828" s="218"/>
      <c r="R1828" s="218"/>
      <c r="S1828" s="218"/>
      <c r="T1828" s="218"/>
      <c r="U1828" s="218"/>
      <c r="V1828" s="218"/>
      <c r="W1828" s="218"/>
      <c r="X1828" s="218"/>
      <c r="Y1828" s="219"/>
      <c r="Z1828" s="219"/>
      <c r="AA1828" s="220">
        <v>15000</v>
      </c>
      <c r="AB1828" s="864"/>
    </row>
    <row r="1829" spans="1:28" ht="25.5" x14ac:dyDescent="0.25">
      <c r="A1829" s="651"/>
      <c r="B1829" s="728" t="s">
        <v>1527</v>
      </c>
      <c r="C1829" s="646" t="str">
        <f t="shared" ref="C1829:C1830" si="328">IF(AA1832&gt;=450000,"LPN",IF(AND(AA1832&gt;190000,AA1832&lt;470000),"LP",IF(AND(AA1832&gt;=56000,AA1832&lt;=190000),"3C","2C ")))</f>
        <v xml:space="preserve">2C </v>
      </c>
      <c r="D1829" s="261" t="s">
        <v>1467</v>
      </c>
      <c r="E1829" s="639" t="s">
        <v>1525</v>
      </c>
      <c r="F1829" s="713" t="s">
        <v>1526</v>
      </c>
      <c r="G1829" s="711" t="s">
        <v>44</v>
      </c>
      <c r="H1829" s="711" t="s">
        <v>44</v>
      </c>
      <c r="I1829" s="711" t="s">
        <v>44</v>
      </c>
      <c r="J1829" s="711" t="s">
        <v>44</v>
      </c>
      <c r="K1829" s="711">
        <v>42101</v>
      </c>
      <c r="L1829" s="16"/>
      <c r="M1829" s="16"/>
      <c r="N1829" s="16"/>
      <c r="O1829" s="711" t="s">
        <v>44</v>
      </c>
      <c r="P1829" s="711" t="s">
        <v>44</v>
      </c>
      <c r="Q1829" s="711" t="s">
        <v>44</v>
      </c>
      <c r="R1829" s="711" t="s">
        <v>44</v>
      </c>
      <c r="S1829" s="135"/>
      <c r="T1829" s="135"/>
      <c r="U1829" s="135"/>
      <c r="V1829" s="135"/>
      <c r="W1829" s="135"/>
      <c r="X1829" s="16"/>
      <c r="Y1829" s="647"/>
      <c r="Z1829" s="647"/>
      <c r="AA1829" s="231"/>
      <c r="AB1829" s="885"/>
    </row>
    <row r="1830" spans="1:28" ht="25.5" x14ac:dyDescent="0.25">
      <c r="A1830" s="651"/>
      <c r="B1830" s="728" t="s">
        <v>1528</v>
      </c>
      <c r="C1830" s="646" t="str">
        <f t="shared" si="328"/>
        <v xml:space="preserve">2C </v>
      </c>
      <c r="D1830" s="261" t="s">
        <v>1467</v>
      </c>
      <c r="E1830" s="639" t="s">
        <v>1525</v>
      </c>
      <c r="F1830" s="713" t="s">
        <v>1526</v>
      </c>
      <c r="G1830" s="711" t="s">
        <v>44</v>
      </c>
      <c r="H1830" s="711" t="s">
        <v>44</v>
      </c>
      <c r="I1830" s="711" t="s">
        <v>44</v>
      </c>
      <c r="J1830" s="711" t="s">
        <v>44</v>
      </c>
      <c r="K1830" s="711">
        <v>42101</v>
      </c>
      <c r="L1830" s="16"/>
      <c r="M1830" s="16"/>
      <c r="N1830" s="16"/>
      <c r="O1830" s="711" t="s">
        <v>44</v>
      </c>
      <c r="P1830" s="711" t="s">
        <v>44</v>
      </c>
      <c r="Q1830" s="711" t="s">
        <v>44</v>
      </c>
      <c r="R1830" s="711" t="s">
        <v>44</v>
      </c>
      <c r="S1830" s="135"/>
      <c r="T1830" s="135"/>
      <c r="U1830" s="135"/>
      <c r="V1830" s="135"/>
      <c r="W1830" s="135"/>
      <c r="X1830" s="16"/>
      <c r="Y1830" s="647"/>
      <c r="Z1830" s="647"/>
      <c r="AA1830" s="231"/>
      <c r="AB1830" s="885"/>
    </row>
    <row r="1831" spans="1:28" ht="25.5" x14ac:dyDescent="0.25">
      <c r="A1831" s="729"/>
      <c r="B1831" s="730" t="s">
        <v>1529</v>
      </c>
      <c r="C1831" s="646" t="s">
        <v>93</v>
      </c>
      <c r="D1831" s="447" t="s">
        <v>1467</v>
      </c>
      <c r="E1831" s="721" t="s">
        <v>1525</v>
      </c>
      <c r="F1831" s="713" t="s">
        <v>1526</v>
      </c>
      <c r="G1831" s="711" t="s">
        <v>44</v>
      </c>
      <c r="H1831" s="711" t="s">
        <v>44</v>
      </c>
      <c r="I1831" s="711" t="s">
        <v>44</v>
      </c>
      <c r="J1831" s="711" t="s">
        <v>44</v>
      </c>
      <c r="K1831" s="22">
        <v>42083</v>
      </c>
      <c r="L1831" s="731"/>
      <c r="M1831" s="731"/>
      <c r="N1831" s="731"/>
      <c r="O1831" s="711" t="s">
        <v>44</v>
      </c>
      <c r="P1831" s="711" t="s">
        <v>44</v>
      </c>
      <c r="Q1831" s="711" t="s">
        <v>44</v>
      </c>
      <c r="R1831" s="711" t="s">
        <v>44</v>
      </c>
      <c r="S1831" s="731"/>
      <c r="T1831" s="731"/>
      <c r="U1831" s="711">
        <f>SUM(V1831-2)</f>
        <v>41355</v>
      </c>
      <c r="V1831" s="711">
        <f>SUM(W1831-3)</f>
        <v>41357</v>
      </c>
      <c r="W1831" s="727">
        <f>SUM(X1831-2)</f>
        <v>41360</v>
      </c>
      <c r="X1831" s="727">
        <v>41362</v>
      </c>
      <c r="Y1831" s="482"/>
      <c r="Z1831" s="482"/>
      <c r="AA1831" s="732"/>
      <c r="AB1831" s="896"/>
    </row>
    <row r="1832" spans="1:28" ht="25.5" x14ac:dyDescent="0.25">
      <c r="A1832" s="733"/>
      <c r="B1832" s="734" t="s">
        <v>1530</v>
      </c>
      <c r="C1832" s="646" t="s">
        <v>93</v>
      </c>
      <c r="D1832" s="447" t="s">
        <v>1467</v>
      </c>
      <c r="E1832" s="721" t="s">
        <v>1525</v>
      </c>
      <c r="F1832" s="713" t="s">
        <v>1526</v>
      </c>
      <c r="G1832" s="727" t="s">
        <v>44</v>
      </c>
      <c r="H1832" s="727" t="s">
        <v>44</v>
      </c>
      <c r="I1832" s="727" t="s">
        <v>44</v>
      </c>
      <c r="J1832" s="727" t="s">
        <v>44</v>
      </c>
      <c r="K1832" s="22">
        <v>42083</v>
      </c>
      <c r="L1832" s="727"/>
      <c r="M1832" s="727" t="s">
        <v>44</v>
      </c>
      <c r="N1832" s="727" t="s">
        <v>44</v>
      </c>
      <c r="O1832" s="711" t="s">
        <v>44</v>
      </c>
      <c r="P1832" s="711" t="s">
        <v>44</v>
      </c>
      <c r="Q1832" s="711" t="s">
        <v>44</v>
      </c>
      <c r="R1832" s="711" t="s">
        <v>44</v>
      </c>
      <c r="S1832" s="727" t="s">
        <v>44</v>
      </c>
      <c r="T1832" s="727" t="s">
        <v>44</v>
      </c>
      <c r="U1832" s="711">
        <f>SUM(V1832-2)</f>
        <v>41355</v>
      </c>
      <c r="V1832" s="711">
        <f>SUM(W1832-3)</f>
        <v>41357</v>
      </c>
      <c r="W1832" s="727">
        <f>SUM(X1832-2)</f>
        <v>41360</v>
      </c>
      <c r="X1832" s="727">
        <v>41362</v>
      </c>
      <c r="Y1832" s="485"/>
      <c r="Z1832" s="485"/>
      <c r="AA1832" s="484"/>
      <c r="AB1832" s="895"/>
    </row>
    <row r="1833" spans="1:28" ht="25.5" x14ac:dyDescent="0.25">
      <c r="A1833" s="733"/>
      <c r="B1833" s="735" t="s">
        <v>1531</v>
      </c>
      <c r="C1833" s="646" t="str">
        <f>IF(AA1838&gt;=450000,"LPN",IF(AND(AA1838&gt;190000,AA1838&lt;470000),"LP",IF(AND(AA1838&gt;=56000,AA1838&lt;=190000),"3C","2C ")))</f>
        <v xml:space="preserve">2C </v>
      </c>
      <c r="D1833" s="447" t="s">
        <v>1467</v>
      </c>
      <c r="E1833" s="721" t="s">
        <v>1525</v>
      </c>
      <c r="F1833" s="713" t="s">
        <v>1526</v>
      </c>
      <c r="G1833" s="727" t="s">
        <v>44</v>
      </c>
      <c r="H1833" s="727" t="s">
        <v>44</v>
      </c>
      <c r="I1833" s="727" t="s">
        <v>44</v>
      </c>
      <c r="J1833" s="727" t="s">
        <v>44</v>
      </c>
      <c r="K1833" s="22">
        <v>42083</v>
      </c>
      <c r="L1833" s="727"/>
      <c r="M1833" s="727"/>
      <c r="N1833" s="727"/>
      <c r="O1833" s="711"/>
      <c r="P1833" s="711"/>
      <c r="Q1833" s="711"/>
      <c r="R1833" s="711"/>
      <c r="S1833" s="727"/>
      <c r="T1833" s="727"/>
      <c r="U1833" s="711">
        <f>SUM(V1833-2)</f>
        <v>41355</v>
      </c>
      <c r="V1833" s="711">
        <f>SUM(W1833-3)</f>
        <v>41357</v>
      </c>
      <c r="W1833" s="727">
        <f>SUM(X1833-2)</f>
        <v>41360</v>
      </c>
      <c r="X1833" s="727">
        <v>41362</v>
      </c>
      <c r="Y1833" s="485"/>
      <c r="Z1833" s="485"/>
      <c r="AA1833" s="736"/>
      <c r="AB1833" s="895"/>
    </row>
    <row r="1834" spans="1:28" ht="25.5" x14ac:dyDescent="0.25">
      <c r="A1834" s="733"/>
      <c r="B1834" s="730" t="s">
        <v>1529</v>
      </c>
      <c r="C1834" s="646" t="s">
        <v>93</v>
      </c>
      <c r="D1834" s="447" t="s">
        <v>1467</v>
      </c>
      <c r="E1834" s="721" t="s">
        <v>1525</v>
      </c>
      <c r="F1834" s="713" t="s">
        <v>1526</v>
      </c>
      <c r="G1834" s="727" t="s">
        <v>44</v>
      </c>
      <c r="H1834" s="727" t="s">
        <v>44</v>
      </c>
      <c r="I1834" s="727" t="s">
        <v>44</v>
      </c>
      <c r="J1834" s="727" t="s">
        <v>44</v>
      </c>
      <c r="K1834" s="711">
        <v>42265</v>
      </c>
      <c r="L1834" s="727"/>
      <c r="M1834" s="727"/>
      <c r="N1834" s="727"/>
      <c r="O1834" s="711"/>
      <c r="P1834" s="711"/>
      <c r="Q1834" s="711"/>
      <c r="R1834" s="711"/>
      <c r="S1834" s="727"/>
      <c r="T1834" s="727"/>
      <c r="U1834" s="711"/>
      <c r="V1834" s="711"/>
      <c r="W1834" s="727"/>
      <c r="X1834" s="727"/>
      <c r="Y1834" s="485"/>
      <c r="Z1834" s="485"/>
      <c r="AA1834" s="736"/>
      <c r="AB1834" s="895"/>
    </row>
    <row r="1835" spans="1:28" ht="25.5" x14ac:dyDescent="0.25">
      <c r="A1835" s="733"/>
      <c r="B1835" s="734" t="s">
        <v>1530</v>
      </c>
      <c r="C1835" s="646" t="s">
        <v>93</v>
      </c>
      <c r="D1835" s="447" t="s">
        <v>1467</v>
      </c>
      <c r="E1835" s="721" t="s">
        <v>1525</v>
      </c>
      <c r="F1835" s="713" t="s">
        <v>1526</v>
      </c>
      <c r="G1835" s="727" t="s">
        <v>44</v>
      </c>
      <c r="H1835" s="727" t="s">
        <v>44</v>
      </c>
      <c r="I1835" s="727" t="s">
        <v>44</v>
      </c>
      <c r="J1835" s="727" t="s">
        <v>44</v>
      </c>
      <c r="K1835" s="711">
        <v>42265</v>
      </c>
      <c r="L1835" s="727"/>
      <c r="M1835" s="727"/>
      <c r="N1835" s="727"/>
      <c r="O1835" s="711"/>
      <c r="P1835" s="711"/>
      <c r="Q1835" s="711"/>
      <c r="R1835" s="711"/>
      <c r="S1835" s="727"/>
      <c r="T1835" s="727"/>
      <c r="U1835" s="711"/>
      <c r="V1835" s="711"/>
      <c r="W1835" s="727"/>
      <c r="X1835" s="727"/>
      <c r="Y1835" s="485"/>
      <c r="Z1835" s="485"/>
      <c r="AA1835" s="736"/>
      <c r="AB1835" s="895"/>
    </row>
    <row r="1836" spans="1:28" ht="25.5" x14ac:dyDescent="0.25">
      <c r="A1836" s="651"/>
      <c r="B1836" s="735" t="s">
        <v>1531</v>
      </c>
      <c r="C1836" s="646" t="s">
        <v>93</v>
      </c>
      <c r="D1836" s="447" t="s">
        <v>1467</v>
      </c>
      <c r="E1836" s="721" t="s">
        <v>1525</v>
      </c>
      <c r="F1836" s="713" t="s">
        <v>1526</v>
      </c>
      <c r="G1836" s="711" t="s">
        <v>44</v>
      </c>
      <c r="H1836" s="711" t="s">
        <v>44</v>
      </c>
      <c r="I1836" s="711" t="s">
        <v>44</v>
      </c>
      <c r="J1836" s="711" t="s">
        <v>44</v>
      </c>
      <c r="K1836" s="711">
        <v>42265</v>
      </c>
      <c r="L1836" s="16"/>
      <c r="M1836" s="16"/>
      <c r="N1836" s="16"/>
      <c r="O1836" s="711" t="s">
        <v>44</v>
      </c>
      <c r="P1836" s="711" t="s">
        <v>44</v>
      </c>
      <c r="Q1836" s="711" t="s">
        <v>44</v>
      </c>
      <c r="R1836" s="711" t="s">
        <v>44</v>
      </c>
      <c r="S1836" s="16"/>
      <c r="T1836" s="16"/>
      <c r="U1836" s="16"/>
      <c r="V1836" s="16"/>
      <c r="W1836" s="16"/>
      <c r="X1836" s="16"/>
      <c r="Y1836" s="17"/>
      <c r="Z1836" s="17"/>
      <c r="AA1836" s="673"/>
      <c r="AB1836" s="856"/>
    </row>
    <row r="1837" spans="1:28" ht="25.5" x14ac:dyDescent="0.25">
      <c r="A1837" s="535">
        <v>12</v>
      </c>
      <c r="B1837" s="737" t="s">
        <v>1532</v>
      </c>
      <c r="C1837" s="441" t="s">
        <v>93</v>
      </c>
      <c r="D1837" s="255" t="s">
        <v>1467</v>
      </c>
      <c r="E1837" s="214" t="s">
        <v>1533</v>
      </c>
      <c r="F1837" s="707" t="s">
        <v>1534</v>
      </c>
      <c r="G1837" s="218"/>
      <c r="H1837" s="218"/>
      <c r="I1837" s="218"/>
      <c r="J1837" s="218"/>
      <c r="K1837" s="218"/>
      <c r="L1837" s="218"/>
      <c r="M1837" s="218"/>
      <c r="N1837" s="218"/>
      <c r="O1837" s="218" t="s">
        <v>44</v>
      </c>
      <c r="P1837" s="218" t="s">
        <v>44</v>
      </c>
      <c r="Q1837" s="218" t="s">
        <v>44</v>
      </c>
      <c r="R1837" s="218" t="s">
        <v>44</v>
      </c>
      <c r="S1837" s="218"/>
      <c r="T1837" s="218"/>
      <c r="U1837" s="218"/>
      <c r="V1837" s="218"/>
      <c r="W1837" s="218"/>
      <c r="X1837" s="218"/>
      <c r="Y1837" s="234"/>
      <c r="Z1837" s="234"/>
      <c r="AA1837" s="220">
        <v>15710</v>
      </c>
      <c r="AB1837" s="879"/>
    </row>
    <row r="1838" spans="1:28" ht="25.5" x14ac:dyDescent="0.25">
      <c r="A1838" s="698"/>
      <c r="B1838" s="738" t="s">
        <v>1535</v>
      </c>
      <c r="C1838" s="671" t="s">
        <v>93</v>
      </c>
      <c r="D1838" s="480" t="s">
        <v>1467</v>
      </c>
      <c r="E1838" s="470" t="s">
        <v>1533</v>
      </c>
      <c r="F1838" s="713" t="s">
        <v>1534</v>
      </c>
      <c r="G1838" s="711" t="s">
        <v>44</v>
      </c>
      <c r="H1838" s="711" t="s">
        <v>44</v>
      </c>
      <c r="I1838" s="711" t="s">
        <v>44</v>
      </c>
      <c r="J1838" s="711" t="s">
        <v>44</v>
      </c>
      <c r="K1838" s="22">
        <v>41712</v>
      </c>
      <c r="L1838" s="16"/>
      <c r="M1838" s="16"/>
      <c r="N1838" s="16"/>
      <c r="O1838" s="711" t="s">
        <v>44</v>
      </c>
      <c r="P1838" s="711" t="s">
        <v>44</v>
      </c>
      <c r="Q1838" s="711" t="s">
        <v>44</v>
      </c>
      <c r="R1838" s="711" t="s">
        <v>44</v>
      </c>
      <c r="S1838" s="16"/>
      <c r="T1838" s="16"/>
      <c r="U1838" s="16"/>
      <c r="V1838" s="16"/>
      <c r="W1838" s="16"/>
      <c r="X1838" s="16"/>
      <c r="Y1838" s="641"/>
      <c r="Z1838" s="641"/>
      <c r="AA1838" s="231"/>
      <c r="AB1838" s="900"/>
    </row>
    <row r="1839" spans="1:28" x14ac:dyDescent="0.25">
      <c r="A1839" s="452"/>
      <c r="B1839" s="981" t="s">
        <v>173</v>
      </c>
      <c r="C1839" s="944" t="s">
        <v>35</v>
      </c>
      <c r="D1839" s="944"/>
      <c r="E1839" s="944"/>
      <c r="F1839" s="944"/>
      <c r="G1839" s="944"/>
      <c r="H1839" s="944"/>
      <c r="I1839" s="944"/>
      <c r="J1839" s="944"/>
      <c r="K1839" s="944"/>
      <c r="L1839" s="944"/>
      <c r="M1839" s="944"/>
      <c r="N1839" s="944"/>
      <c r="O1839" s="944"/>
      <c r="P1839" s="944"/>
      <c r="Q1839" s="944"/>
      <c r="R1839" s="944"/>
      <c r="S1839" s="944"/>
      <c r="T1839" s="944"/>
      <c r="U1839" s="944"/>
      <c r="V1839" s="944"/>
      <c r="W1839" s="944"/>
      <c r="X1839" s="944"/>
      <c r="Y1839" s="944"/>
      <c r="Z1839" s="944"/>
      <c r="AA1839" s="700">
        <f>SUM(AA1762:AA1838)</f>
        <v>177010</v>
      </c>
      <c r="AB1839" s="891"/>
    </row>
    <row r="1840" spans="1:28" ht="15.75" x14ac:dyDescent="0.25">
      <c r="A1840" s="452"/>
      <c r="B1840" s="981"/>
      <c r="C1840" s="982" t="s">
        <v>36</v>
      </c>
      <c r="D1840" s="982"/>
      <c r="E1840" s="982"/>
      <c r="F1840" s="946"/>
      <c r="G1840" s="946"/>
      <c r="H1840" s="946"/>
      <c r="I1840" s="946"/>
      <c r="J1840" s="946"/>
      <c r="K1840" s="946"/>
      <c r="L1840" s="946"/>
      <c r="M1840" s="946"/>
      <c r="N1840" s="946"/>
      <c r="O1840" s="946"/>
      <c r="P1840" s="946"/>
      <c r="Q1840" s="946"/>
      <c r="R1840" s="946"/>
      <c r="S1840" s="946"/>
      <c r="T1840" s="946"/>
      <c r="U1840" s="946"/>
      <c r="V1840" s="946"/>
      <c r="W1840" s="946"/>
      <c r="X1840" s="946"/>
      <c r="Y1840" s="946"/>
      <c r="Z1840" s="946"/>
      <c r="AA1840" s="700"/>
      <c r="AB1840" s="900"/>
    </row>
    <row r="1841" spans="1:28" x14ac:dyDescent="0.25">
      <c r="A1841" s="162"/>
      <c r="B1841" s="739"/>
      <c r="C1841" s="157"/>
      <c r="D1841" s="157"/>
      <c r="E1841" s="157"/>
      <c r="F1841" s="157"/>
      <c r="G1841" s="157"/>
      <c r="H1841" s="157"/>
      <c r="I1841" s="157"/>
      <c r="J1841" s="157"/>
      <c r="K1841" s="157"/>
      <c r="L1841" s="157"/>
      <c r="M1841" s="157"/>
      <c r="N1841" s="157"/>
      <c r="O1841" s="157"/>
      <c r="P1841" s="157"/>
      <c r="Q1841" s="157"/>
      <c r="R1841" s="157"/>
      <c r="S1841" s="157"/>
      <c r="T1841" s="157"/>
      <c r="U1841" s="157"/>
      <c r="V1841" s="157"/>
      <c r="W1841" s="157"/>
      <c r="X1841" s="266"/>
      <c r="Y1841" s="157"/>
      <c r="Z1841" s="157"/>
      <c r="AA1841" s="266"/>
    </row>
    <row r="1842" spans="1:28" x14ac:dyDescent="0.25">
      <c r="B1842" s="740"/>
      <c r="C1842" s="159"/>
      <c r="D1842" s="159"/>
      <c r="E1842" s="159"/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1"/>
      <c r="R1842" s="161"/>
      <c r="S1842" s="162"/>
      <c r="T1842" s="162"/>
      <c r="U1842" s="162"/>
      <c r="V1842" s="162"/>
      <c r="W1842" s="163"/>
      <c r="X1842" s="264"/>
      <c r="Y1842" s="162"/>
      <c r="Z1842" s="164"/>
      <c r="AA1842" s="268"/>
    </row>
    <row r="1843" spans="1:28" ht="31.5" x14ac:dyDescent="0.25">
      <c r="B1843" s="741" t="s">
        <v>174</v>
      </c>
      <c r="C1843" s="518">
        <v>41988</v>
      </c>
      <c r="D1843" s="166"/>
      <c r="E1843" s="167"/>
      <c r="F1843" s="169"/>
      <c r="G1843" s="457" t="s">
        <v>175</v>
      </c>
      <c r="H1843" s="953"/>
      <c r="I1843" s="954"/>
      <c r="J1843" s="171"/>
      <c r="K1843" s="171"/>
      <c r="L1843" s="172" t="s">
        <v>176</v>
      </c>
      <c r="M1843" s="173"/>
      <c r="N1843" s="701">
        <v>41988</v>
      </c>
      <c r="O1843" s="169"/>
      <c r="P1843" s="174" t="s">
        <v>178</v>
      </c>
      <c r="Q1843" s="166"/>
      <c r="R1843" s="175"/>
      <c r="S1843" s="176"/>
      <c r="T1843" s="177" t="s">
        <v>179</v>
      </c>
      <c r="U1843" s="173"/>
      <c r="V1843" s="173"/>
      <c r="W1843" s="178" t="s">
        <v>177</v>
      </c>
      <c r="X1843" s="101"/>
      <c r="Y1843" s="955" t="s">
        <v>180</v>
      </c>
      <c r="Z1843" s="956"/>
      <c r="AA1843" s="953"/>
      <c r="AB1843" s="954"/>
    </row>
    <row r="1844" spans="1:28" ht="31.5" x14ac:dyDescent="0.25">
      <c r="B1844" s="742" t="s">
        <v>181</v>
      </c>
      <c r="C1844" s="180"/>
      <c r="D1844" s="180"/>
      <c r="E1844" s="181"/>
      <c r="F1844" s="169"/>
      <c r="G1844" s="457" t="s">
        <v>182</v>
      </c>
      <c r="H1844" s="953"/>
      <c r="I1844" s="954"/>
      <c r="J1844" s="171"/>
      <c r="K1844" s="171"/>
      <c r="L1844" s="183" t="s">
        <v>183</v>
      </c>
      <c r="M1844" s="184"/>
      <c r="N1844" s="181" t="s">
        <v>177</v>
      </c>
      <c r="O1844" s="169"/>
      <c r="P1844" s="185" t="s">
        <v>184</v>
      </c>
      <c r="Q1844" s="180"/>
      <c r="R1844" s="186"/>
      <c r="S1844" s="176"/>
      <c r="T1844" s="187" t="s">
        <v>185</v>
      </c>
      <c r="U1844" s="188"/>
      <c r="V1844" s="184"/>
      <c r="W1844" s="189" t="s">
        <v>177</v>
      </c>
      <c r="X1844" s="101"/>
      <c r="Y1844" s="955" t="s">
        <v>186</v>
      </c>
      <c r="Z1844" s="956"/>
      <c r="AA1844" s="953"/>
      <c r="AB1844" s="954"/>
    </row>
    <row r="1845" spans="1:28" x14ac:dyDescent="0.25">
      <c r="B1845" s="530"/>
      <c r="C1845" s="119"/>
      <c r="D1845" s="119"/>
      <c r="E1845" s="119"/>
      <c r="F1845" s="190"/>
      <c r="G1845" s="190"/>
      <c r="H1845" s="190"/>
      <c r="I1845" s="190"/>
      <c r="J1845" s="190"/>
      <c r="K1845" s="190"/>
      <c r="L1845" s="190"/>
      <c r="M1845" s="190"/>
      <c r="N1845" s="190"/>
      <c r="O1845" s="190"/>
      <c r="P1845" s="190"/>
      <c r="Q1845" s="155"/>
      <c r="R1845" s="155"/>
      <c r="S1845" s="155"/>
      <c r="T1845" s="155"/>
      <c r="U1845" s="155"/>
      <c r="V1845" s="155"/>
      <c r="W1845" s="155"/>
      <c r="X1845" s="116"/>
      <c r="Y1845" s="155"/>
      <c r="Z1845" s="155"/>
      <c r="AA1845" s="116"/>
    </row>
    <row r="1846" spans="1:28" x14ac:dyDescent="0.25">
      <c r="B1846" s="743"/>
      <c r="F1846" s="190"/>
      <c r="G1846" s="190"/>
      <c r="H1846" s="190"/>
      <c r="I1846" s="190"/>
      <c r="J1846" s="190"/>
      <c r="K1846" s="190"/>
      <c r="L1846" s="190"/>
      <c r="M1846" s="190"/>
      <c r="N1846" s="190"/>
      <c r="O1846" s="190"/>
      <c r="P1846" s="190"/>
      <c r="Q1846" s="155"/>
      <c r="R1846" s="155"/>
      <c r="S1846" s="155"/>
      <c r="T1846" s="155"/>
      <c r="U1846" s="155"/>
      <c r="V1846" s="155"/>
      <c r="W1846" s="155"/>
      <c r="X1846" s="116"/>
      <c r="Y1846" s="155"/>
      <c r="Z1846" s="155"/>
      <c r="AA1846" s="116"/>
    </row>
    <row r="1847" spans="1:28" x14ac:dyDescent="0.25">
      <c r="B1847" s="530"/>
      <c r="C1847" s="119"/>
      <c r="D1847" s="119"/>
      <c r="E1847" s="922" t="s">
        <v>187</v>
      </c>
      <c r="F1847" s="923"/>
      <c r="G1847" s="923"/>
      <c r="H1847" s="923"/>
      <c r="I1847" s="923"/>
      <c r="J1847" s="923"/>
      <c r="K1847" s="923"/>
      <c r="L1847" s="923"/>
      <c r="M1847" s="923"/>
      <c r="N1847" s="923"/>
      <c r="O1847" s="923"/>
      <c r="P1847" s="923"/>
      <c r="Q1847" s="923"/>
      <c r="R1847" s="923"/>
      <c r="S1847" s="923"/>
      <c r="T1847" s="923"/>
      <c r="U1847" s="923"/>
      <c r="V1847" s="923"/>
      <c r="W1847" s="924"/>
      <c r="X1847" s="268"/>
      <c r="AA1847" s="702" t="e">
        <f>+AA1839-'[1]UG PACC DETALLADO'!Q1877</f>
        <v>#REF!</v>
      </c>
    </row>
    <row r="1848" spans="1:28" x14ac:dyDescent="0.25">
      <c r="B1848" s="530"/>
      <c r="C1848" s="119"/>
      <c r="D1848" s="119"/>
      <c r="E1848" s="925"/>
      <c r="F1848" s="926"/>
      <c r="G1848" s="926"/>
      <c r="H1848" s="926"/>
      <c r="I1848" s="926"/>
      <c r="J1848" s="926"/>
      <c r="K1848" s="926"/>
      <c r="L1848" s="926"/>
      <c r="M1848" s="926"/>
      <c r="N1848" s="926"/>
      <c r="O1848" s="926"/>
      <c r="P1848" s="926"/>
      <c r="Q1848" s="926"/>
      <c r="R1848" s="926"/>
      <c r="S1848" s="926"/>
      <c r="T1848" s="926"/>
      <c r="U1848" s="926"/>
      <c r="V1848" s="926"/>
      <c r="W1848" s="927"/>
      <c r="X1848" s="268"/>
      <c r="Z1848" s="703"/>
      <c r="AA1848" s="268"/>
    </row>
    <row r="1849" spans="1:28" x14ac:dyDescent="0.25">
      <c r="B1849" s="743"/>
      <c r="E1849" s="191"/>
      <c r="F1849" s="162"/>
      <c r="G1849" s="162"/>
      <c r="H1849" s="162"/>
      <c r="I1849" s="162"/>
      <c r="J1849" s="162"/>
      <c r="K1849" s="162"/>
      <c r="L1849" s="162"/>
      <c r="M1849" s="162"/>
      <c r="N1849" s="162"/>
      <c r="O1849" s="162"/>
      <c r="P1849" s="162"/>
      <c r="Q1849" s="192"/>
      <c r="R1849" s="162"/>
      <c r="S1849" s="192"/>
      <c r="T1849" s="192"/>
      <c r="U1849" s="192"/>
      <c r="V1849" s="192"/>
      <c r="W1849" s="193"/>
      <c r="X1849" s="268"/>
      <c r="AA1849" s="268"/>
    </row>
    <row r="1850" spans="1:28" x14ac:dyDescent="0.25">
      <c r="B1850" s="743"/>
      <c r="E1850" s="928" t="s">
        <v>188</v>
      </c>
      <c r="F1850" s="929"/>
      <c r="G1850" s="929"/>
      <c r="H1850" s="929"/>
      <c r="I1850" s="929"/>
      <c r="J1850" s="929"/>
      <c r="K1850" s="929"/>
      <c r="L1850" s="929"/>
      <c r="M1850" s="929"/>
      <c r="N1850" s="929"/>
      <c r="O1850" s="929"/>
      <c r="P1850" s="929"/>
      <c r="Q1850" s="929"/>
      <c r="R1850" s="929"/>
      <c r="S1850" s="929"/>
      <c r="T1850" s="929"/>
      <c r="U1850" s="929"/>
      <c r="V1850" s="929"/>
      <c r="W1850" s="930"/>
      <c r="X1850" s="268"/>
      <c r="AA1850" s="268"/>
    </row>
    <row r="1851" spans="1:28" x14ac:dyDescent="0.25">
      <c r="B1851" s="743"/>
    </row>
    <row r="1852" spans="1:28" ht="15.75" x14ac:dyDescent="0.25">
      <c r="A1852" s="119"/>
      <c r="B1852" s="985" t="s">
        <v>0</v>
      </c>
      <c r="C1852" s="985"/>
      <c r="D1852" s="985"/>
      <c r="E1852" s="985"/>
      <c r="F1852" s="985"/>
      <c r="G1852" s="985"/>
      <c r="H1852" s="985"/>
      <c r="I1852" s="985"/>
      <c r="J1852" s="985"/>
      <c r="K1852" s="985"/>
      <c r="L1852" s="985"/>
      <c r="M1852" s="985"/>
      <c r="N1852" s="985"/>
      <c r="O1852" s="985"/>
      <c r="P1852" s="985"/>
      <c r="Q1852" s="985"/>
      <c r="R1852" s="985"/>
      <c r="S1852" s="985"/>
      <c r="T1852" s="985"/>
      <c r="U1852" s="985"/>
      <c r="V1852" s="985"/>
      <c r="W1852" s="985"/>
      <c r="X1852" s="985"/>
      <c r="Y1852" s="985"/>
      <c r="Z1852" s="985"/>
      <c r="AA1852" s="985"/>
      <c r="AB1852" s="985"/>
    </row>
    <row r="1853" spans="1:28" ht="15.75" x14ac:dyDescent="0.25">
      <c r="B1853" s="985" t="s">
        <v>1</v>
      </c>
      <c r="C1853" s="985"/>
      <c r="D1853" s="985"/>
      <c r="E1853" s="985"/>
      <c r="F1853" s="985"/>
      <c r="G1853" s="985"/>
      <c r="H1853" s="985"/>
      <c r="I1853" s="985"/>
      <c r="J1853" s="985"/>
      <c r="K1853" s="985"/>
      <c r="L1853" s="985"/>
      <c r="M1853" s="985"/>
      <c r="N1853" s="985"/>
      <c r="O1853" s="985"/>
      <c r="P1853" s="985"/>
      <c r="Q1853" s="985"/>
      <c r="R1853" s="985"/>
      <c r="S1853" s="985"/>
      <c r="T1853" s="985"/>
      <c r="U1853" s="985"/>
      <c r="V1853" s="985"/>
      <c r="W1853" s="985"/>
      <c r="X1853" s="985"/>
      <c r="Y1853" s="985"/>
      <c r="Z1853" s="985"/>
      <c r="AA1853" s="985"/>
      <c r="AB1853" s="985"/>
    </row>
    <row r="1854" spans="1:28" ht="15.75" x14ac:dyDescent="0.25">
      <c r="B1854" s="985" t="s">
        <v>1536</v>
      </c>
      <c r="C1854" s="985"/>
      <c r="D1854" s="985"/>
      <c r="E1854" s="985"/>
      <c r="F1854" s="985"/>
      <c r="G1854" s="985"/>
      <c r="H1854" s="985"/>
      <c r="I1854" s="985"/>
      <c r="J1854" s="985"/>
      <c r="K1854" s="985"/>
      <c r="L1854" s="985"/>
      <c r="M1854" s="985"/>
      <c r="N1854" s="985"/>
      <c r="O1854" s="985"/>
      <c r="P1854" s="985"/>
      <c r="Q1854" s="985"/>
      <c r="R1854" s="985"/>
      <c r="S1854" s="985"/>
      <c r="T1854" s="985"/>
      <c r="U1854" s="985"/>
      <c r="V1854" s="985"/>
      <c r="W1854" s="985"/>
      <c r="X1854" s="985"/>
      <c r="Y1854" s="985"/>
      <c r="Z1854" s="985"/>
      <c r="AA1854" s="985"/>
      <c r="AB1854" s="985"/>
    </row>
    <row r="1855" spans="1:28" ht="15.75" x14ac:dyDescent="0.25">
      <c r="B1855" s="985" t="s">
        <v>744</v>
      </c>
      <c r="C1855" s="985"/>
      <c r="D1855" s="985"/>
      <c r="E1855" s="985"/>
      <c r="F1855" s="985"/>
      <c r="G1855" s="985"/>
      <c r="H1855" s="985"/>
      <c r="I1855" s="985"/>
      <c r="J1855" s="985"/>
      <c r="K1855" s="985"/>
      <c r="L1855" s="985"/>
      <c r="M1855" s="985"/>
      <c r="N1855" s="985"/>
      <c r="O1855" s="985"/>
      <c r="P1855" s="985"/>
      <c r="Q1855" s="985"/>
      <c r="R1855" s="985"/>
      <c r="S1855" s="985"/>
      <c r="T1855" s="985"/>
      <c r="U1855" s="985"/>
      <c r="V1855" s="985"/>
      <c r="W1855" s="985"/>
      <c r="X1855" s="985"/>
      <c r="Y1855" s="985"/>
      <c r="Z1855" s="985"/>
      <c r="AA1855" s="985"/>
      <c r="AB1855" s="985"/>
    </row>
    <row r="1856" spans="1:28" ht="15.75" x14ac:dyDescent="0.25">
      <c r="A1856" s="120"/>
      <c r="B1856" s="986"/>
      <c r="C1856" s="986"/>
      <c r="D1856" s="986"/>
      <c r="E1856" s="986"/>
      <c r="F1856" s="986"/>
      <c r="G1856" s="986"/>
      <c r="H1856" s="986"/>
      <c r="I1856" s="986"/>
      <c r="J1856" s="986"/>
      <c r="K1856" s="986"/>
      <c r="L1856" s="986"/>
      <c r="M1856" s="986"/>
      <c r="N1856" s="986"/>
      <c r="O1856" s="986"/>
      <c r="P1856" s="986"/>
      <c r="Q1856" s="986"/>
      <c r="R1856" s="986"/>
      <c r="S1856" s="986"/>
      <c r="T1856" s="986"/>
      <c r="U1856" s="986"/>
      <c r="V1856" s="986"/>
      <c r="W1856" s="986"/>
      <c r="X1856" s="986"/>
      <c r="Y1856" s="986"/>
      <c r="Z1856" s="986"/>
      <c r="AA1856" s="986"/>
      <c r="AB1856" s="986"/>
    </row>
    <row r="1857" spans="1:28" x14ac:dyDescent="0.25">
      <c r="B1857" s="119"/>
      <c r="C1857" s="119"/>
      <c r="D1857" s="119"/>
      <c r="E1857" s="119"/>
      <c r="F1857" s="119"/>
      <c r="G1857" s="119"/>
      <c r="H1857" s="119"/>
      <c r="I1857" s="119"/>
      <c r="J1857" s="119"/>
      <c r="K1857" s="119"/>
      <c r="L1857" s="119"/>
      <c r="M1857" s="119"/>
      <c r="N1857" s="119"/>
      <c r="O1857" s="119"/>
      <c r="P1857" s="119"/>
      <c r="R1857" s="121"/>
      <c r="S1857" s="121"/>
      <c r="T1857" s="121"/>
      <c r="U1857" s="121"/>
      <c r="V1857" s="121"/>
      <c r="X1857" s="268"/>
      <c r="AA1857" s="268"/>
    </row>
    <row r="1858" spans="1:28" x14ac:dyDescent="0.25">
      <c r="A1858" s="987" t="s">
        <v>3</v>
      </c>
      <c r="B1858" s="987"/>
      <c r="C1858" s="987"/>
      <c r="D1858" s="987"/>
      <c r="E1858" s="987"/>
      <c r="F1858" s="987"/>
      <c r="G1858" s="988" t="s">
        <v>4</v>
      </c>
      <c r="H1858" s="988"/>
      <c r="I1858" s="988"/>
      <c r="J1858" s="988"/>
      <c r="K1858" s="988"/>
      <c r="L1858" s="988"/>
      <c r="M1858" s="988"/>
      <c r="N1858" s="988"/>
      <c r="O1858" s="988"/>
      <c r="P1858" s="988"/>
      <c r="Q1858" s="988"/>
      <c r="R1858" s="988"/>
      <c r="S1858" s="988"/>
      <c r="T1858" s="988"/>
      <c r="U1858" s="988"/>
      <c r="V1858" s="988"/>
      <c r="W1858" s="988"/>
      <c r="X1858" s="988"/>
      <c r="Y1858" s="988"/>
      <c r="Z1858" s="988"/>
      <c r="AA1858" s="988"/>
      <c r="AB1858" s="989"/>
    </row>
    <row r="1859" spans="1:28" x14ac:dyDescent="0.25">
      <c r="A1859" s="987"/>
      <c r="B1859" s="987"/>
      <c r="C1859" s="987"/>
      <c r="D1859" s="987"/>
      <c r="E1859" s="987"/>
      <c r="F1859" s="987"/>
      <c r="G1859" s="988" t="s">
        <v>5</v>
      </c>
      <c r="H1859" s="988"/>
      <c r="I1859" s="988"/>
      <c r="J1859" s="989"/>
      <c r="K1859" s="990" t="s">
        <v>6</v>
      </c>
      <c r="L1859" s="988"/>
      <c r="M1859" s="988"/>
      <c r="N1859" s="989"/>
      <c r="O1859" s="990" t="s">
        <v>7</v>
      </c>
      <c r="P1859" s="988"/>
      <c r="Q1859" s="988"/>
      <c r="R1859" s="988"/>
      <c r="S1859" s="990" t="s">
        <v>8</v>
      </c>
      <c r="T1859" s="988"/>
      <c r="U1859" s="988"/>
      <c r="V1859" s="989"/>
      <c r="W1859" s="990" t="s">
        <v>9</v>
      </c>
      <c r="X1859" s="989"/>
      <c r="Y1859" s="991" t="s">
        <v>10</v>
      </c>
      <c r="Z1859" s="992"/>
      <c r="AA1859" s="992"/>
      <c r="AB1859" s="993"/>
    </row>
    <row r="1860" spans="1:28" ht="15.75" thickBot="1" x14ac:dyDescent="0.3">
      <c r="A1860" s="987"/>
      <c r="B1860" s="987"/>
      <c r="C1860" s="987"/>
      <c r="D1860" s="987"/>
      <c r="E1860" s="987"/>
      <c r="F1860" s="987"/>
      <c r="G1860" s="964" t="s">
        <v>11</v>
      </c>
      <c r="H1860" s="963"/>
      <c r="I1860" s="971" t="s">
        <v>12</v>
      </c>
      <c r="J1860" s="972"/>
      <c r="K1860" s="973" t="s">
        <v>13</v>
      </c>
      <c r="L1860" s="972"/>
      <c r="M1860" s="973" t="s">
        <v>14</v>
      </c>
      <c r="N1860" s="972"/>
      <c r="O1860" s="973" t="s">
        <v>15</v>
      </c>
      <c r="P1860" s="972"/>
      <c r="Q1860" s="973" t="s">
        <v>16</v>
      </c>
      <c r="R1860" s="972"/>
      <c r="S1860" s="973" t="s">
        <v>17</v>
      </c>
      <c r="T1860" s="972"/>
      <c r="U1860" s="973" t="s">
        <v>18</v>
      </c>
      <c r="V1860" s="972"/>
      <c r="W1860" s="973" t="s">
        <v>19</v>
      </c>
      <c r="X1860" s="972"/>
      <c r="Y1860" s="994"/>
      <c r="Z1860" s="995"/>
      <c r="AA1860" s="995"/>
      <c r="AB1860" s="996"/>
    </row>
    <row r="1861" spans="1:28" ht="39" thickTop="1" x14ac:dyDescent="0.25">
      <c r="A1861" s="656" t="s">
        <v>20</v>
      </c>
      <c r="B1861" s="122" t="s">
        <v>21</v>
      </c>
      <c r="C1861" s="650" t="s">
        <v>22</v>
      </c>
      <c r="D1861" s="974" t="s">
        <v>23</v>
      </c>
      <c r="E1861" s="975"/>
      <c r="F1861" s="645" t="s">
        <v>24</v>
      </c>
      <c r="G1861" s="6" t="s">
        <v>25</v>
      </c>
      <c r="H1861" s="6" t="s">
        <v>26</v>
      </c>
      <c r="I1861" s="6" t="s">
        <v>25</v>
      </c>
      <c r="J1861" s="6" t="s">
        <v>26</v>
      </c>
      <c r="K1861" s="6" t="s">
        <v>25</v>
      </c>
      <c r="L1861" s="6" t="s">
        <v>26</v>
      </c>
      <c r="M1861" s="6" t="s">
        <v>25</v>
      </c>
      <c r="N1861" s="6" t="s">
        <v>26</v>
      </c>
      <c r="O1861" s="6" t="s">
        <v>25</v>
      </c>
      <c r="P1861" s="6" t="s">
        <v>26</v>
      </c>
      <c r="Q1861" s="645" t="s">
        <v>25</v>
      </c>
      <c r="R1861" s="645" t="s">
        <v>26</v>
      </c>
      <c r="S1861" s="645" t="s">
        <v>25</v>
      </c>
      <c r="T1861" s="645" t="s">
        <v>26</v>
      </c>
      <c r="U1861" s="645" t="s">
        <v>25</v>
      </c>
      <c r="V1861" s="645" t="s">
        <v>26</v>
      </c>
      <c r="W1861" s="645" t="s">
        <v>25</v>
      </c>
      <c r="X1861" s="209" t="s">
        <v>26</v>
      </c>
      <c r="Y1861" s="650" t="s">
        <v>27</v>
      </c>
      <c r="Z1861" s="650" t="s">
        <v>28</v>
      </c>
      <c r="AA1861" s="209" t="s">
        <v>29</v>
      </c>
      <c r="AB1861" s="880" t="s">
        <v>30</v>
      </c>
    </row>
    <row r="1862" spans="1:28" x14ac:dyDescent="0.25">
      <c r="A1862" s="976"/>
      <c r="B1862" s="932" t="s">
        <v>31</v>
      </c>
      <c r="C1862" s="978" t="s">
        <v>341</v>
      </c>
      <c r="D1862" s="979" t="s">
        <v>33</v>
      </c>
      <c r="E1862" s="980"/>
      <c r="F1862" s="938" t="s">
        <v>34</v>
      </c>
      <c r="G1862" s="648" t="s">
        <v>35</v>
      </c>
      <c r="H1862" s="648" t="s">
        <v>35</v>
      </c>
      <c r="I1862" s="648" t="s">
        <v>35</v>
      </c>
      <c r="J1862" s="648" t="s">
        <v>35</v>
      </c>
      <c r="K1862" s="648" t="s">
        <v>35</v>
      </c>
      <c r="L1862" s="648" t="s">
        <v>35</v>
      </c>
      <c r="M1862" s="648" t="s">
        <v>35</v>
      </c>
      <c r="N1862" s="648" t="s">
        <v>35</v>
      </c>
      <c r="O1862" s="648" t="s">
        <v>35</v>
      </c>
      <c r="P1862" s="648" t="s">
        <v>35</v>
      </c>
      <c r="Q1862" s="648" t="s">
        <v>35</v>
      </c>
      <c r="R1862" s="648" t="s">
        <v>35</v>
      </c>
      <c r="S1862" s="648" t="s">
        <v>35</v>
      </c>
      <c r="T1862" s="648" t="s">
        <v>35</v>
      </c>
      <c r="U1862" s="648" t="s">
        <v>35</v>
      </c>
      <c r="V1862" s="648" t="s">
        <v>35</v>
      </c>
      <c r="W1862" s="648" t="s">
        <v>35</v>
      </c>
      <c r="X1862" s="642" t="s">
        <v>35</v>
      </c>
      <c r="Y1862" s="939" t="s">
        <v>36</v>
      </c>
      <c r="Z1862" s="939" t="s">
        <v>36</v>
      </c>
      <c r="AA1862" s="940"/>
      <c r="AB1862" s="941" t="s">
        <v>36</v>
      </c>
    </row>
    <row r="1863" spans="1:28" ht="36" x14ac:dyDescent="0.25">
      <c r="A1863" s="977"/>
      <c r="B1863" s="932"/>
      <c r="C1863" s="978"/>
      <c r="D1863" s="649" t="s">
        <v>327</v>
      </c>
      <c r="E1863" s="429" t="s">
        <v>328</v>
      </c>
      <c r="F1863" s="938"/>
      <c r="G1863" s="10" t="s">
        <v>36</v>
      </c>
      <c r="H1863" s="10" t="s">
        <v>36</v>
      </c>
      <c r="I1863" s="10" t="s">
        <v>36</v>
      </c>
      <c r="J1863" s="10" t="s">
        <v>36</v>
      </c>
      <c r="K1863" s="10" t="s">
        <v>36</v>
      </c>
      <c r="L1863" s="10" t="s">
        <v>36</v>
      </c>
      <c r="M1863" s="10" t="s">
        <v>36</v>
      </c>
      <c r="N1863" s="10" t="s">
        <v>36</v>
      </c>
      <c r="O1863" s="10" t="s">
        <v>36</v>
      </c>
      <c r="P1863" s="10" t="s">
        <v>36</v>
      </c>
      <c r="Q1863" s="10" t="s">
        <v>36</v>
      </c>
      <c r="R1863" s="11" t="s">
        <v>36</v>
      </c>
      <c r="S1863" s="11" t="s">
        <v>36</v>
      </c>
      <c r="T1863" s="11" t="s">
        <v>36</v>
      </c>
      <c r="U1863" s="11" t="s">
        <v>36</v>
      </c>
      <c r="V1863" s="11" t="s">
        <v>36</v>
      </c>
      <c r="W1863" s="11" t="s">
        <v>36</v>
      </c>
      <c r="X1863" s="10" t="s">
        <v>36</v>
      </c>
      <c r="Y1863" s="939"/>
      <c r="Z1863" s="939"/>
      <c r="AA1863" s="940"/>
      <c r="AB1863" s="941"/>
    </row>
    <row r="1864" spans="1:28" ht="96" x14ac:dyDescent="0.25">
      <c r="A1864" s="431"/>
      <c r="B1864" s="432" t="s">
        <v>329</v>
      </c>
      <c r="C1864" s="433" t="s">
        <v>330</v>
      </c>
      <c r="D1864" s="433" t="s">
        <v>331</v>
      </c>
      <c r="E1864" s="434" t="s">
        <v>493</v>
      </c>
      <c r="F1864" s="435" t="s">
        <v>332</v>
      </c>
      <c r="G1864" s="436"/>
      <c r="H1864" s="436"/>
      <c r="I1864" s="436"/>
      <c r="J1864" s="436"/>
      <c r="K1864" s="436"/>
      <c r="L1864" s="436"/>
      <c r="M1864" s="436"/>
      <c r="N1864" s="436"/>
      <c r="O1864" s="436"/>
      <c r="P1864" s="436"/>
      <c r="Q1864" s="436"/>
      <c r="R1864" s="436"/>
      <c r="S1864" s="436"/>
      <c r="T1864" s="436"/>
      <c r="U1864" s="436"/>
      <c r="V1864" s="436"/>
      <c r="W1864" s="436"/>
      <c r="X1864" s="10"/>
      <c r="Y1864" s="437"/>
      <c r="Z1864" s="437"/>
      <c r="AA1864" s="673"/>
      <c r="AB1864" s="881"/>
    </row>
    <row r="1865" spans="1:28" ht="24" x14ac:dyDescent="0.25">
      <c r="A1865" s="652">
        <v>1</v>
      </c>
      <c r="B1865" s="744" t="s">
        <v>1537</v>
      </c>
      <c r="C1865" s="223" t="str">
        <f>IF(AA1865&gt;=470000,"LPN",IF(AND(AA1865&gt;190000,AA1865&lt;470000),"LP",IF(AND(AA1865&gt;=56000,AA1865&lt;=190000),"3C","2C ")))</f>
        <v>LPN</v>
      </c>
      <c r="D1865" s="671" t="s">
        <v>1538</v>
      </c>
      <c r="E1865" s="745" t="s">
        <v>1539</v>
      </c>
      <c r="F1865" s="205"/>
      <c r="G1865" s="10"/>
      <c r="H1865" s="10"/>
      <c r="I1865" s="10"/>
      <c r="J1865" s="10"/>
      <c r="K1865" s="16">
        <f>SUM(L1865-8)</f>
        <v>41647</v>
      </c>
      <c r="L1865" s="16">
        <f>SUM(M1865*1)</f>
        <v>41655</v>
      </c>
      <c r="M1865" s="16">
        <f>SUM(N1865*1)</f>
        <v>41655</v>
      </c>
      <c r="N1865" s="16">
        <f>SUM(O1865-1)</f>
        <v>41655</v>
      </c>
      <c r="O1865" s="16">
        <f>SUM(U1865-3)</f>
        <v>41656</v>
      </c>
      <c r="P1865" s="16">
        <f>SUM(U1865*1)</f>
        <v>41659</v>
      </c>
      <c r="Q1865" s="10"/>
      <c r="R1865" s="10"/>
      <c r="S1865" s="10"/>
      <c r="T1865" s="10"/>
      <c r="U1865" s="16">
        <f>SUM(V1865-4)</f>
        <v>41659</v>
      </c>
      <c r="V1865" s="16">
        <f>SUM(W1865-4)</f>
        <v>41663</v>
      </c>
      <c r="W1865" s="16">
        <f>SUM(X1865-3)</f>
        <v>41667</v>
      </c>
      <c r="X1865" s="10">
        <v>41670</v>
      </c>
      <c r="Y1865" s="654"/>
      <c r="Z1865" s="654"/>
      <c r="AA1865" s="673">
        <v>1850000</v>
      </c>
      <c r="AB1865" s="900"/>
    </row>
    <row r="1866" spans="1:28" x14ac:dyDescent="0.25">
      <c r="A1866" s="652"/>
      <c r="B1866" s="746" t="s">
        <v>1540</v>
      </c>
      <c r="C1866" s="223"/>
      <c r="D1866" s="671"/>
      <c r="E1866" s="745"/>
      <c r="F1866" s="205"/>
      <c r="G1866" s="10"/>
      <c r="H1866" s="10"/>
      <c r="I1866" s="10"/>
      <c r="J1866" s="10"/>
      <c r="K1866" s="16"/>
      <c r="L1866" s="16"/>
      <c r="M1866" s="16"/>
      <c r="N1866" s="16"/>
      <c r="O1866" s="16"/>
      <c r="P1866" s="16"/>
      <c r="Q1866" s="10"/>
      <c r="R1866" s="10"/>
      <c r="S1866" s="10"/>
      <c r="T1866" s="10"/>
      <c r="U1866" s="16"/>
      <c r="V1866" s="16"/>
      <c r="W1866" s="16"/>
      <c r="X1866" s="10"/>
      <c r="Y1866" s="654"/>
      <c r="Z1866" s="654"/>
      <c r="AA1866" s="673"/>
      <c r="AB1866" s="900"/>
    </row>
    <row r="1867" spans="1:28" ht="24" x14ac:dyDescent="0.25">
      <c r="A1867" s="652">
        <v>2</v>
      </c>
      <c r="B1867" s="747" t="s">
        <v>1541</v>
      </c>
      <c r="C1867" s="223" t="str">
        <f>IF(AA1867&gt;=470000,"LPN",IF(AND(AA1867&gt;190000,AA1867&lt;470000),"LP",IF(AND(AA1867&gt;=56000,AA1867&lt;=190000),"3C","2C ")))</f>
        <v>LPN</v>
      </c>
      <c r="D1867" s="671" t="s">
        <v>1538</v>
      </c>
      <c r="E1867" s="745" t="s">
        <v>1542</v>
      </c>
      <c r="F1867" s="205"/>
      <c r="G1867" s="10"/>
      <c r="H1867" s="10"/>
      <c r="I1867" s="10"/>
      <c r="J1867" s="10"/>
      <c r="K1867" s="16">
        <f>SUM(L1867-8)</f>
        <v>42158</v>
      </c>
      <c r="L1867" s="16">
        <f>SUM(M1867*1)</f>
        <v>42166</v>
      </c>
      <c r="M1867" s="16">
        <f>SUM(N1867*1)</f>
        <v>42166</v>
      </c>
      <c r="N1867" s="16">
        <f>SUM(O1867-1)</f>
        <v>42166</v>
      </c>
      <c r="O1867" s="16">
        <f>SUM(U1867-3)</f>
        <v>42167</v>
      </c>
      <c r="P1867" s="16">
        <f>SUM(U1867*1)</f>
        <v>42170</v>
      </c>
      <c r="Q1867" s="10"/>
      <c r="R1867" s="10"/>
      <c r="S1867" s="10"/>
      <c r="T1867" s="10"/>
      <c r="U1867" s="16">
        <f>SUM(V1867-4)</f>
        <v>42170</v>
      </c>
      <c r="V1867" s="16">
        <f>SUM(W1867-4)</f>
        <v>42174</v>
      </c>
      <c r="W1867" s="16">
        <f>SUM(X1867-3)</f>
        <v>42178</v>
      </c>
      <c r="X1867" s="10">
        <v>42181</v>
      </c>
      <c r="Y1867" s="654"/>
      <c r="Z1867" s="654"/>
      <c r="AA1867" s="673">
        <v>105483854</v>
      </c>
      <c r="AB1867" s="900"/>
    </row>
    <row r="1868" spans="1:28" x14ac:dyDescent="0.25">
      <c r="A1868" s="652"/>
      <c r="B1868" s="748" t="s">
        <v>1543</v>
      </c>
      <c r="C1868" s="223"/>
      <c r="D1868" s="671"/>
      <c r="E1868" s="745"/>
      <c r="F1868" s="205"/>
      <c r="G1868" s="10"/>
      <c r="H1868" s="10"/>
      <c r="I1868" s="10"/>
      <c r="J1868" s="10"/>
      <c r="K1868" s="16"/>
      <c r="L1868" s="16"/>
      <c r="M1868" s="16"/>
      <c r="N1868" s="16"/>
      <c r="O1868" s="16"/>
      <c r="P1868" s="16"/>
      <c r="Q1868" s="10"/>
      <c r="R1868" s="10"/>
      <c r="S1868" s="10"/>
      <c r="T1868" s="10"/>
      <c r="U1868" s="16"/>
      <c r="V1868" s="16"/>
      <c r="W1868" s="16"/>
      <c r="X1868" s="10"/>
      <c r="Y1868" s="654"/>
      <c r="Z1868" s="654"/>
      <c r="AA1868" s="673"/>
      <c r="AB1868" s="900"/>
    </row>
    <row r="1869" spans="1:28" x14ac:dyDescent="0.25">
      <c r="A1869" s="652"/>
      <c r="B1869" s="748" t="s">
        <v>1544</v>
      </c>
      <c r="C1869" s="223"/>
      <c r="D1869" s="671"/>
      <c r="E1869" s="745"/>
      <c r="F1869" s="205"/>
      <c r="G1869" s="10"/>
      <c r="H1869" s="10"/>
      <c r="I1869" s="10"/>
      <c r="J1869" s="10"/>
      <c r="K1869" s="16"/>
      <c r="L1869" s="16"/>
      <c r="M1869" s="16"/>
      <c r="N1869" s="16"/>
      <c r="O1869" s="16"/>
      <c r="P1869" s="16"/>
      <c r="Q1869" s="10"/>
      <c r="R1869" s="10"/>
      <c r="S1869" s="10"/>
      <c r="T1869" s="10"/>
      <c r="U1869" s="16"/>
      <c r="V1869" s="16"/>
      <c r="W1869" s="16"/>
      <c r="X1869" s="10"/>
      <c r="Y1869" s="654"/>
      <c r="Z1869" s="654"/>
      <c r="AA1869" s="673"/>
      <c r="AB1869" s="900"/>
    </row>
    <row r="1870" spans="1:28" x14ac:dyDescent="0.25">
      <c r="A1870" s="652"/>
      <c r="B1870" s="748" t="s">
        <v>1545</v>
      </c>
      <c r="C1870" s="223"/>
      <c r="D1870" s="671"/>
      <c r="E1870" s="745"/>
      <c r="F1870" s="205"/>
      <c r="G1870" s="10"/>
      <c r="H1870" s="10"/>
      <c r="I1870" s="10"/>
      <c r="J1870" s="10"/>
      <c r="K1870" s="16"/>
      <c r="L1870" s="16"/>
      <c r="M1870" s="16"/>
      <c r="N1870" s="16"/>
      <c r="O1870" s="16"/>
      <c r="P1870" s="16"/>
      <c r="Q1870" s="10"/>
      <c r="R1870" s="10"/>
      <c r="S1870" s="10"/>
      <c r="T1870" s="10"/>
      <c r="U1870" s="16"/>
      <c r="V1870" s="16"/>
      <c r="W1870" s="16"/>
      <c r="X1870" s="10"/>
      <c r="Y1870" s="654"/>
      <c r="Z1870" s="654"/>
      <c r="AA1870" s="673"/>
      <c r="AB1870" s="900"/>
    </row>
    <row r="1871" spans="1:28" x14ac:dyDescent="0.25">
      <c r="A1871" s="652"/>
      <c r="B1871" s="748" t="s">
        <v>1546</v>
      </c>
      <c r="C1871" s="223"/>
      <c r="D1871" s="671"/>
      <c r="E1871" s="745"/>
      <c r="F1871" s="205"/>
      <c r="G1871" s="10"/>
      <c r="H1871" s="10"/>
      <c r="I1871" s="10"/>
      <c r="J1871" s="10"/>
      <c r="K1871" s="16"/>
      <c r="L1871" s="16"/>
      <c r="M1871" s="16"/>
      <c r="N1871" s="16"/>
      <c r="O1871" s="16"/>
      <c r="P1871" s="16"/>
      <c r="Q1871" s="10"/>
      <c r="R1871" s="10"/>
      <c r="S1871" s="10"/>
      <c r="T1871" s="10"/>
      <c r="U1871" s="16"/>
      <c r="V1871" s="16"/>
      <c r="W1871" s="16"/>
      <c r="X1871" s="10"/>
      <c r="Y1871" s="654"/>
      <c r="Z1871" s="654"/>
      <c r="AA1871" s="673"/>
      <c r="AB1871" s="900"/>
    </row>
    <row r="1872" spans="1:28" x14ac:dyDescent="0.25">
      <c r="A1872" s="652"/>
      <c r="B1872" s="748" t="s">
        <v>1547</v>
      </c>
      <c r="C1872" s="223"/>
      <c r="D1872" s="671"/>
      <c r="E1872" s="745"/>
      <c r="F1872" s="205"/>
      <c r="G1872" s="10"/>
      <c r="H1872" s="10"/>
      <c r="I1872" s="10"/>
      <c r="J1872" s="10"/>
      <c r="K1872" s="16"/>
      <c r="L1872" s="16"/>
      <c r="M1872" s="16"/>
      <c r="N1872" s="16"/>
      <c r="O1872" s="16"/>
      <c r="P1872" s="16"/>
      <c r="Q1872" s="10"/>
      <c r="R1872" s="10"/>
      <c r="S1872" s="10"/>
      <c r="T1872" s="10"/>
      <c r="U1872" s="16"/>
      <c r="V1872" s="16"/>
      <c r="W1872" s="16"/>
      <c r="X1872" s="10"/>
      <c r="Y1872" s="654"/>
      <c r="Z1872" s="654"/>
      <c r="AA1872" s="673"/>
      <c r="AB1872" s="900"/>
    </row>
    <row r="1873" spans="1:28" x14ac:dyDescent="0.25">
      <c r="A1873" s="652"/>
      <c r="B1873" s="748" t="s">
        <v>1548</v>
      </c>
      <c r="C1873" s="223"/>
      <c r="D1873" s="671"/>
      <c r="E1873" s="745"/>
      <c r="F1873" s="205"/>
      <c r="G1873" s="10"/>
      <c r="H1873" s="10"/>
      <c r="I1873" s="10"/>
      <c r="J1873" s="10"/>
      <c r="K1873" s="16"/>
      <c r="L1873" s="16"/>
      <c r="M1873" s="16"/>
      <c r="N1873" s="16"/>
      <c r="O1873" s="16"/>
      <c r="P1873" s="16"/>
      <c r="Q1873" s="10"/>
      <c r="R1873" s="10"/>
      <c r="S1873" s="10"/>
      <c r="T1873" s="10"/>
      <c r="U1873" s="16"/>
      <c r="V1873" s="16"/>
      <c r="W1873" s="16"/>
      <c r="X1873" s="10"/>
      <c r="Y1873" s="654"/>
      <c r="Z1873" s="654"/>
      <c r="AA1873" s="673"/>
      <c r="AB1873" s="900"/>
    </row>
    <row r="1874" spans="1:28" x14ac:dyDescent="0.25">
      <c r="A1874" s="652"/>
      <c r="B1874" s="748" t="s">
        <v>1549</v>
      </c>
      <c r="C1874" s="223"/>
      <c r="D1874" s="671"/>
      <c r="E1874" s="745"/>
      <c r="F1874" s="205"/>
      <c r="G1874" s="10"/>
      <c r="H1874" s="10"/>
      <c r="I1874" s="10"/>
      <c r="J1874" s="10"/>
      <c r="K1874" s="16"/>
      <c r="L1874" s="16"/>
      <c r="M1874" s="16"/>
      <c r="N1874" s="16"/>
      <c r="O1874" s="16"/>
      <c r="P1874" s="16"/>
      <c r="Q1874" s="10"/>
      <c r="R1874" s="10"/>
      <c r="S1874" s="10"/>
      <c r="T1874" s="10"/>
      <c r="U1874" s="16"/>
      <c r="V1874" s="16"/>
      <c r="W1874" s="16"/>
      <c r="X1874" s="10"/>
      <c r="Y1874" s="654"/>
      <c r="Z1874" s="654"/>
      <c r="AA1874" s="673"/>
      <c r="AB1874" s="900"/>
    </row>
    <row r="1875" spans="1:28" x14ac:dyDescent="0.25">
      <c r="A1875" s="652"/>
      <c r="B1875" s="749" t="s">
        <v>1550</v>
      </c>
      <c r="C1875" s="223"/>
      <c r="D1875" s="671"/>
      <c r="E1875" s="745"/>
      <c r="F1875" s="205"/>
      <c r="G1875" s="10"/>
      <c r="H1875" s="10"/>
      <c r="I1875" s="10"/>
      <c r="J1875" s="10"/>
      <c r="K1875" s="16"/>
      <c r="L1875" s="16"/>
      <c r="M1875" s="16"/>
      <c r="N1875" s="16"/>
      <c r="O1875" s="16"/>
      <c r="P1875" s="16"/>
      <c r="Q1875" s="10"/>
      <c r="R1875" s="10"/>
      <c r="S1875" s="10"/>
      <c r="T1875" s="10"/>
      <c r="U1875" s="16"/>
      <c r="V1875" s="16"/>
      <c r="W1875" s="16"/>
      <c r="X1875" s="10"/>
      <c r="Y1875" s="654"/>
      <c r="Z1875" s="654"/>
      <c r="AA1875" s="673"/>
      <c r="AB1875" s="900"/>
    </row>
    <row r="1876" spans="1:28" ht="24" x14ac:dyDescent="0.25">
      <c r="A1876" s="652">
        <v>3</v>
      </c>
      <c r="B1876" s="750" t="s">
        <v>1551</v>
      </c>
      <c r="C1876" s="223" t="str">
        <f>IF(AA1876&gt;=470000,"LPN",IF(AND(AA1876&gt;190000,AA1876&lt;470000),"LP",IF(AND(AA1876&gt;=56000,AA1876&lt;=190000),"3C","2C ")))</f>
        <v>LPN</v>
      </c>
      <c r="D1876" s="671" t="s">
        <v>1538</v>
      </c>
      <c r="E1876" s="745" t="s">
        <v>1552</v>
      </c>
      <c r="F1876" s="205"/>
      <c r="G1876" s="10"/>
      <c r="H1876" s="10"/>
      <c r="I1876" s="10"/>
      <c r="J1876" s="10"/>
      <c r="K1876" s="16">
        <f>SUM(L1876-8)</f>
        <v>42162</v>
      </c>
      <c r="L1876" s="16">
        <f>SUM(M1876*1)</f>
        <v>42170</v>
      </c>
      <c r="M1876" s="16">
        <f>SUM(N1876*1)</f>
        <v>42170</v>
      </c>
      <c r="N1876" s="16">
        <f>SUM(O1876-1)</f>
        <v>42170</v>
      </c>
      <c r="O1876" s="16">
        <f>SUM(U1876-3)</f>
        <v>42171</v>
      </c>
      <c r="P1876" s="16">
        <f>SUM(U1876*1)</f>
        <v>42174</v>
      </c>
      <c r="Q1876" s="10"/>
      <c r="R1876" s="10"/>
      <c r="S1876" s="10"/>
      <c r="T1876" s="10"/>
      <c r="U1876" s="16">
        <f>SUM(V1876-4)</f>
        <v>42174</v>
      </c>
      <c r="V1876" s="16">
        <f>SUM(W1876-4)</f>
        <v>42178</v>
      </c>
      <c r="W1876" s="16">
        <f>SUM(X1876-3)</f>
        <v>42182</v>
      </c>
      <c r="X1876" s="10">
        <v>42185</v>
      </c>
      <c r="Y1876" s="654"/>
      <c r="Z1876" s="654"/>
      <c r="AA1876" s="673">
        <v>550000</v>
      </c>
      <c r="AB1876" s="900"/>
    </row>
    <row r="1877" spans="1:28" x14ac:dyDescent="0.25">
      <c r="A1877" s="652"/>
      <c r="B1877" s="748" t="s">
        <v>1553</v>
      </c>
      <c r="C1877" s="223"/>
      <c r="D1877" s="671"/>
      <c r="E1877" s="745"/>
      <c r="F1877" s="205"/>
      <c r="G1877" s="10"/>
      <c r="H1877" s="10"/>
      <c r="I1877" s="10"/>
      <c r="J1877" s="10"/>
      <c r="K1877" s="16"/>
      <c r="L1877" s="16"/>
      <c r="M1877" s="16"/>
      <c r="N1877" s="16"/>
      <c r="O1877" s="16"/>
      <c r="P1877" s="16"/>
      <c r="Q1877" s="10"/>
      <c r="R1877" s="10"/>
      <c r="S1877" s="10"/>
      <c r="T1877" s="10"/>
      <c r="U1877" s="16"/>
      <c r="V1877" s="16"/>
      <c r="W1877" s="16"/>
      <c r="X1877" s="10"/>
      <c r="Y1877" s="654"/>
      <c r="Z1877" s="654"/>
      <c r="AA1877" s="673"/>
      <c r="AB1877" s="900"/>
    </row>
    <row r="1878" spans="1:28" x14ac:dyDescent="0.25">
      <c r="A1878" s="652"/>
      <c r="B1878" s="748" t="s">
        <v>1554</v>
      </c>
      <c r="C1878" s="223"/>
      <c r="D1878" s="671"/>
      <c r="E1878" s="745"/>
      <c r="F1878" s="205"/>
      <c r="G1878" s="10"/>
      <c r="H1878" s="10"/>
      <c r="I1878" s="10"/>
      <c r="J1878" s="10"/>
      <c r="K1878" s="16"/>
      <c r="L1878" s="16"/>
      <c r="M1878" s="16"/>
      <c r="N1878" s="16"/>
      <c r="O1878" s="16"/>
      <c r="P1878" s="16"/>
      <c r="Q1878" s="10"/>
      <c r="R1878" s="10"/>
      <c r="S1878" s="10"/>
      <c r="T1878" s="10"/>
      <c r="U1878" s="16"/>
      <c r="V1878" s="16"/>
      <c r="W1878" s="16"/>
      <c r="X1878" s="10"/>
      <c r="Y1878" s="654"/>
      <c r="Z1878" s="654"/>
      <c r="AA1878" s="673"/>
      <c r="AB1878" s="900"/>
    </row>
    <row r="1879" spans="1:28" x14ac:dyDescent="0.25">
      <c r="A1879" s="652"/>
      <c r="B1879" s="748" t="s">
        <v>1555</v>
      </c>
      <c r="C1879" s="223"/>
      <c r="D1879" s="671"/>
      <c r="E1879" s="745"/>
      <c r="F1879" s="205"/>
      <c r="G1879" s="10"/>
      <c r="H1879" s="10"/>
      <c r="I1879" s="10"/>
      <c r="J1879" s="10"/>
      <c r="K1879" s="16"/>
      <c r="L1879" s="16"/>
      <c r="M1879" s="16"/>
      <c r="N1879" s="16"/>
      <c r="O1879" s="16"/>
      <c r="P1879" s="16"/>
      <c r="Q1879" s="10"/>
      <c r="R1879" s="10"/>
      <c r="S1879" s="10"/>
      <c r="T1879" s="10"/>
      <c r="U1879" s="16"/>
      <c r="V1879" s="16"/>
      <c r="W1879" s="16"/>
      <c r="X1879" s="10"/>
      <c r="Y1879" s="654"/>
      <c r="Z1879" s="654"/>
      <c r="AA1879" s="673"/>
      <c r="AB1879" s="900"/>
    </row>
    <row r="1880" spans="1:28" x14ac:dyDescent="0.25">
      <c r="A1880" s="652"/>
      <c r="B1880" s="748" t="s">
        <v>1556</v>
      </c>
      <c r="C1880" s="223"/>
      <c r="D1880" s="671"/>
      <c r="E1880" s="745"/>
      <c r="F1880" s="205"/>
      <c r="G1880" s="10"/>
      <c r="H1880" s="10"/>
      <c r="I1880" s="10"/>
      <c r="J1880" s="10"/>
      <c r="K1880" s="16"/>
      <c r="L1880" s="16"/>
      <c r="M1880" s="16"/>
      <c r="N1880" s="16"/>
      <c r="O1880" s="16"/>
      <c r="P1880" s="16"/>
      <c r="Q1880" s="10"/>
      <c r="R1880" s="10"/>
      <c r="S1880" s="10"/>
      <c r="T1880" s="10"/>
      <c r="U1880" s="16"/>
      <c r="V1880" s="16"/>
      <c r="W1880" s="16"/>
      <c r="X1880" s="10"/>
      <c r="Y1880" s="654"/>
      <c r="Z1880" s="654"/>
      <c r="AA1880" s="673"/>
      <c r="AB1880" s="900"/>
    </row>
    <row r="1881" spans="1:28" x14ac:dyDescent="0.25">
      <c r="A1881" s="652"/>
      <c r="B1881" s="751" t="s">
        <v>1557</v>
      </c>
      <c r="C1881" s="223"/>
      <c r="D1881" s="671"/>
      <c r="E1881" s="745"/>
      <c r="F1881" s="205"/>
      <c r="G1881" s="10"/>
      <c r="H1881" s="10"/>
      <c r="I1881" s="10"/>
      <c r="J1881" s="10"/>
      <c r="K1881" s="16"/>
      <c r="L1881" s="16"/>
      <c r="M1881" s="16"/>
      <c r="N1881" s="16"/>
      <c r="O1881" s="16"/>
      <c r="P1881" s="16"/>
      <c r="Q1881" s="10"/>
      <c r="R1881" s="10"/>
      <c r="S1881" s="10"/>
      <c r="T1881" s="10"/>
      <c r="U1881" s="16"/>
      <c r="V1881" s="16"/>
      <c r="W1881" s="16"/>
      <c r="X1881" s="10"/>
      <c r="Y1881" s="654"/>
      <c r="Z1881" s="654"/>
      <c r="AA1881" s="673"/>
      <c r="AB1881" s="900"/>
    </row>
    <row r="1882" spans="1:28" ht="24" x14ac:dyDescent="0.25">
      <c r="A1882" s="652">
        <v>4</v>
      </c>
      <c r="B1882" s="752" t="s">
        <v>485</v>
      </c>
      <c r="C1882" s="223" t="str">
        <f>IF(AA1882&gt;=470000,"LPN",IF(AND(AA1882&gt;190000,AA1882&lt;470000),"LP",IF(AND(AA1882&gt;=56000,AA1882&lt;=190000),"3C","2C ")))</f>
        <v>3C</v>
      </c>
      <c r="D1882" s="671" t="s">
        <v>1558</v>
      </c>
      <c r="E1882" s="745" t="s">
        <v>1559</v>
      </c>
      <c r="F1882" s="205"/>
      <c r="G1882" s="10"/>
      <c r="H1882" s="10"/>
      <c r="I1882" s="10"/>
      <c r="J1882" s="10"/>
      <c r="K1882" s="16">
        <f>SUM(L1882-8)</f>
        <v>42102</v>
      </c>
      <c r="L1882" s="16">
        <f>SUM(M1882*1)</f>
        <v>42110</v>
      </c>
      <c r="M1882" s="16">
        <f>SUM(N1882*1)</f>
        <v>42110</v>
      </c>
      <c r="N1882" s="16">
        <f>SUM(O1882-1)</f>
        <v>42110</v>
      </c>
      <c r="O1882" s="16">
        <f>SUM(U1882-3)</f>
        <v>42111</v>
      </c>
      <c r="P1882" s="16">
        <f>SUM(U1882*1)</f>
        <v>42114</v>
      </c>
      <c r="Q1882" s="10"/>
      <c r="R1882" s="10"/>
      <c r="S1882" s="10"/>
      <c r="T1882" s="10"/>
      <c r="U1882" s="16">
        <f>SUM(V1882-4)</f>
        <v>42114</v>
      </c>
      <c r="V1882" s="16">
        <f>SUM(W1882-4)</f>
        <v>42118</v>
      </c>
      <c r="W1882" s="16">
        <f>SUM(X1882-3)</f>
        <v>42122</v>
      </c>
      <c r="X1882" s="10">
        <v>42125</v>
      </c>
      <c r="Y1882" s="654"/>
      <c r="Z1882" s="654"/>
      <c r="AA1882" s="673">
        <v>75000</v>
      </c>
      <c r="AB1882" s="900"/>
    </row>
    <row r="1883" spans="1:28" x14ac:dyDescent="0.25">
      <c r="A1883" s="652"/>
      <c r="B1883" s="753" t="s">
        <v>1560</v>
      </c>
      <c r="C1883" s="223"/>
      <c r="D1883" s="671"/>
      <c r="E1883" s="745"/>
      <c r="F1883" s="205"/>
      <c r="G1883" s="10"/>
      <c r="H1883" s="10"/>
      <c r="I1883" s="10"/>
      <c r="J1883" s="10"/>
      <c r="K1883" s="16"/>
      <c r="L1883" s="16"/>
      <c r="M1883" s="16"/>
      <c r="N1883" s="16"/>
      <c r="O1883" s="16"/>
      <c r="P1883" s="16"/>
      <c r="Q1883" s="10"/>
      <c r="R1883" s="10"/>
      <c r="S1883" s="10"/>
      <c r="T1883" s="10"/>
      <c r="U1883" s="16"/>
      <c r="V1883" s="16"/>
      <c r="W1883" s="16"/>
      <c r="X1883" s="10"/>
      <c r="Y1883" s="654"/>
      <c r="Z1883" s="654"/>
      <c r="AA1883" s="673"/>
      <c r="AB1883" s="900"/>
    </row>
    <row r="1884" spans="1:28" ht="24" x14ac:dyDescent="0.25">
      <c r="A1884" s="652">
        <v>5</v>
      </c>
      <c r="B1884" s="747" t="s">
        <v>505</v>
      </c>
      <c r="C1884" s="223" t="str">
        <f>IF(AA1884&gt;=470000,"LPN",IF(AND(AA1884&gt;190000,AA1884&lt;470000),"LP",IF(AND(AA1884&gt;=56000,AA1884&lt;=190000),"3C","2C ")))</f>
        <v>LPN</v>
      </c>
      <c r="D1884" s="671" t="s">
        <v>1538</v>
      </c>
      <c r="E1884" s="745" t="s">
        <v>1561</v>
      </c>
      <c r="F1884" s="205"/>
      <c r="G1884" s="10"/>
      <c r="H1884" s="10"/>
      <c r="I1884" s="10"/>
      <c r="J1884" s="10"/>
      <c r="K1884" s="16">
        <f>SUM(L1884-8)</f>
        <v>42158</v>
      </c>
      <c r="L1884" s="16">
        <f>SUM(M1884*1)</f>
        <v>42166</v>
      </c>
      <c r="M1884" s="16">
        <f>SUM(N1884*1)</f>
        <v>42166</v>
      </c>
      <c r="N1884" s="16">
        <f>SUM(O1884-1)</f>
        <v>42166</v>
      </c>
      <c r="O1884" s="16">
        <f>SUM(U1884-3)</f>
        <v>42167</v>
      </c>
      <c r="P1884" s="16">
        <f>SUM(U1884*1)</f>
        <v>42170</v>
      </c>
      <c r="Q1884" s="10"/>
      <c r="R1884" s="10"/>
      <c r="S1884" s="10"/>
      <c r="T1884" s="10"/>
      <c r="U1884" s="16">
        <f>SUM(V1884-4)</f>
        <v>42170</v>
      </c>
      <c r="V1884" s="16">
        <f>SUM(W1884-4)</f>
        <v>42174</v>
      </c>
      <c r="W1884" s="16">
        <f>SUM(X1884-3)</f>
        <v>42178</v>
      </c>
      <c r="X1884" s="10">
        <v>42181</v>
      </c>
      <c r="Y1884" s="654"/>
      <c r="Z1884" s="654"/>
      <c r="AA1884" s="673">
        <v>1490000</v>
      </c>
      <c r="AB1884" s="900"/>
    </row>
    <row r="1885" spans="1:28" x14ac:dyDescent="0.25">
      <c r="A1885" s="652"/>
      <c r="B1885" s="751" t="s">
        <v>1562</v>
      </c>
      <c r="C1885" s="223"/>
      <c r="D1885" s="671"/>
      <c r="E1885" s="745"/>
      <c r="F1885" s="205"/>
      <c r="G1885" s="10"/>
      <c r="H1885" s="10"/>
      <c r="I1885" s="10"/>
      <c r="J1885" s="10"/>
      <c r="K1885" s="16"/>
      <c r="L1885" s="16"/>
      <c r="M1885" s="16"/>
      <c r="N1885" s="16"/>
      <c r="O1885" s="16"/>
      <c r="P1885" s="16"/>
      <c r="Q1885" s="10"/>
      <c r="R1885" s="10"/>
      <c r="S1885" s="10"/>
      <c r="T1885" s="10"/>
      <c r="U1885" s="16"/>
      <c r="V1885" s="16"/>
      <c r="W1885" s="16"/>
      <c r="X1885" s="10"/>
      <c r="Y1885" s="654"/>
      <c r="Z1885" s="654"/>
      <c r="AA1885" s="673"/>
      <c r="AB1885" s="900"/>
    </row>
    <row r="1886" spans="1:28" x14ac:dyDescent="0.25">
      <c r="A1886" s="652"/>
      <c r="B1886" s="751" t="s">
        <v>1563</v>
      </c>
      <c r="C1886" s="223"/>
      <c r="D1886" s="671"/>
      <c r="E1886" s="745"/>
      <c r="F1886" s="205"/>
      <c r="G1886" s="10"/>
      <c r="H1886" s="10"/>
      <c r="I1886" s="10"/>
      <c r="J1886" s="10"/>
      <c r="K1886" s="16"/>
      <c r="L1886" s="16"/>
      <c r="M1886" s="16"/>
      <c r="N1886" s="16"/>
      <c r="O1886" s="16"/>
      <c r="P1886" s="16"/>
      <c r="Q1886" s="10"/>
      <c r="R1886" s="10"/>
      <c r="S1886" s="10"/>
      <c r="T1886" s="10"/>
      <c r="U1886" s="16"/>
      <c r="V1886" s="16"/>
      <c r="W1886" s="16"/>
      <c r="X1886" s="10"/>
      <c r="Y1886" s="654"/>
      <c r="Z1886" s="654"/>
      <c r="AA1886" s="673"/>
      <c r="AB1886" s="900"/>
    </row>
    <row r="1887" spans="1:28" x14ac:dyDescent="0.25">
      <c r="A1887" s="652"/>
      <c r="B1887" s="751" t="s">
        <v>1564</v>
      </c>
      <c r="C1887" s="223"/>
      <c r="D1887" s="671"/>
      <c r="E1887" s="745"/>
      <c r="F1887" s="205"/>
      <c r="G1887" s="10"/>
      <c r="H1887" s="10"/>
      <c r="I1887" s="10"/>
      <c r="J1887" s="10"/>
      <c r="K1887" s="16"/>
      <c r="L1887" s="16"/>
      <c r="M1887" s="16"/>
      <c r="N1887" s="16"/>
      <c r="O1887" s="16"/>
      <c r="P1887" s="16"/>
      <c r="Q1887" s="10"/>
      <c r="R1887" s="10"/>
      <c r="S1887" s="10"/>
      <c r="T1887" s="10"/>
      <c r="U1887" s="16"/>
      <c r="V1887" s="16"/>
      <c r="W1887" s="16"/>
      <c r="X1887" s="10"/>
      <c r="Y1887" s="654"/>
      <c r="Z1887" s="654"/>
      <c r="AA1887" s="673"/>
      <c r="AB1887" s="900"/>
    </row>
    <row r="1888" spans="1:28" x14ac:dyDescent="0.25">
      <c r="A1888" s="652"/>
      <c r="B1888" s="751" t="s">
        <v>1565</v>
      </c>
      <c r="C1888" s="223"/>
      <c r="D1888" s="671"/>
      <c r="E1888" s="745"/>
      <c r="F1888" s="205"/>
      <c r="G1888" s="10"/>
      <c r="H1888" s="10"/>
      <c r="I1888" s="10"/>
      <c r="J1888" s="10"/>
      <c r="K1888" s="16"/>
      <c r="L1888" s="16"/>
      <c r="M1888" s="16"/>
      <c r="N1888" s="16"/>
      <c r="O1888" s="16"/>
      <c r="P1888" s="16"/>
      <c r="Q1888" s="10"/>
      <c r="R1888" s="10"/>
      <c r="S1888" s="10"/>
      <c r="T1888" s="10"/>
      <c r="U1888" s="16"/>
      <c r="V1888" s="16"/>
      <c r="W1888" s="16"/>
      <c r="X1888" s="10"/>
      <c r="Y1888" s="654"/>
      <c r="Z1888" s="654"/>
      <c r="AA1888" s="673"/>
      <c r="AB1888" s="900"/>
    </row>
    <row r="1889" spans="1:28" ht="72" x14ac:dyDescent="0.25">
      <c r="A1889" s="652">
        <v>6</v>
      </c>
      <c r="B1889" s="754" t="s">
        <v>949</v>
      </c>
      <c r="C1889" s="223" t="str">
        <f>IF(AA1889&gt;=470000,"LPN",IF(AND(AA1889&gt;190000,AA1889&lt;470000),"LP",IF(AND(AA1889&gt;=56000,AA1889&lt;=190000),"3C","2C ")))</f>
        <v>LP</v>
      </c>
      <c r="D1889" s="671" t="s">
        <v>1566</v>
      </c>
      <c r="E1889" s="745" t="s">
        <v>1567</v>
      </c>
      <c r="F1889" s="205"/>
      <c r="G1889" s="10"/>
      <c r="H1889" s="10"/>
      <c r="I1889" s="10"/>
      <c r="J1889" s="10"/>
      <c r="K1889" s="16">
        <f>SUM(L1889-8)</f>
        <v>42158</v>
      </c>
      <c r="L1889" s="16">
        <f>SUM(M1889*1)</f>
        <v>42166</v>
      </c>
      <c r="M1889" s="16">
        <f>SUM(N1889*1)</f>
        <v>42166</v>
      </c>
      <c r="N1889" s="16">
        <f>SUM(O1889-1)</f>
        <v>42166</v>
      </c>
      <c r="O1889" s="16">
        <f>SUM(U1889-3)</f>
        <v>42167</v>
      </c>
      <c r="P1889" s="16">
        <f>SUM(U1889*1)</f>
        <v>42170</v>
      </c>
      <c r="Q1889" s="10"/>
      <c r="R1889" s="10"/>
      <c r="S1889" s="10"/>
      <c r="T1889" s="10"/>
      <c r="U1889" s="16">
        <f>SUM(V1889-4)</f>
        <v>42170</v>
      </c>
      <c r="V1889" s="16">
        <f>SUM(W1889-4)</f>
        <v>42174</v>
      </c>
      <c r="W1889" s="16">
        <f>SUM(X1889-3)</f>
        <v>42178</v>
      </c>
      <c r="X1889" s="10">
        <v>42181</v>
      </c>
      <c r="Y1889" s="654"/>
      <c r="Z1889" s="654"/>
      <c r="AA1889" s="673">
        <f>6*50000</f>
        <v>300000</v>
      </c>
      <c r="AB1889" s="900"/>
    </row>
    <row r="1890" spans="1:28" ht="24" x14ac:dyDescent="0.25">
      <c r="A1890" s="652"/>
      <c r="B1890" s="753" t="s">
        <v>1568</v>
      </c>
      <c r="C1890" s="223"/>
      <c r="D1890" s="671"/>
      <c r="E1890" s="745"/>
      <c r="F1890" s="205"/>
      <c r="G1890" s="10"/>
      <c r="H1890" s="10"/>
      <c r="I1890" s="10"/>
      <c r="J1890" s="10"/>
      <c r="K1890" s="16"/>
      <c r="L1890" s="16"/>
      <c r="M1890" s="16"/>
      <c r="N1890" s="16"/>
      <c r="O1890" s="16"/>
      <c r="P1890" s="16"/>
      <c r="Q1890" s="10"/>
      <c r="R1890" s="10"/>
      <c r="S1890" s="10"/>
      <c r="T1890" s="10"/>
      <c r="U1890" s="16"/>
      <c r="V1890" s="16"/>
      <c r="W1890" s="16"/>
      <c r="X1890" s="10"/>
      <c r="Y1890" s="654"/>
      <c r="Z1890" s="654"/>
      <c r="AA1890" s="673"/>
      <c r="AB1890" s="900"/>
    </row>
    <row r="1891" spans="1:28" ht="24" x14ac:dyDescent="0.25">
      <c r="A1891" s="652">
        <v>7</v>
      </c>
      <c r="B1891" s="755" t="s">
        <v>1569</v>
      </c>
      <c r="C1891" s="223" t="str">
        <f>IF(AA1891&gt;=470000,"LPN",IF(AND(AA1891&gt;190000,AA1891&lt;470000),"LP",IF(AND(AA1891&gt;=56000,AA1891&lt;=190000),"3C","2C ")))</f>
        <v>LPN</v>
      </c>
      <c r="D1891" s="671" t="s">
        <v>1558</v>
      </c>
      <c r="E1891" s="745" t="s">
        <v>1570</v>
      </c>
      <c r="F1891" s="205"/>
      <c r="G1891" s="10"/>
      <c r="H1891" s="10"/>
      <c r="I1891" s="10"/>
      <c r="J1891" s="10"/>
      <c r="K1891" s="16">
        <f>SUM(L1891-8)</f>
        <v>42158</v>
      </c>
      <c r="L1891" s="16">
        <f>SUM(M1891*1)</f>
        <v>42166</v>
      </c>
      <c r="M1891" s="16">
        <f>SUM(N1891*1)</f>
        <v>42166</v>
      </c>
      <c r="N1891" s="16">
        <f>SUM(O1891-1)</f>
        <v>42166</v>
      </c>
      <c r="O1891" s="16">
        <f>SUM(U1891-3)</f>
        <v>42167</v>
      </c>
      <c r="P1891" s="16">
        <f>SUM(U1891*1)</f>
        <v>42170</v>
      </c>
      <c r="Q1891" s="10"/>
      <c r="R1891" s="10"/>
      <c r="S1891" s="10"/>
      <c r="T1891" s="10"/>
      <c r="U1891" s="16">
        <f>SUM(V1891-4)</f>
        <v>42170</v>
      </c>
      <c r="V1891" s="16">
        <f>SUM(W1891-4)</f>
        <v>42174</v>
      </c>
      <c r="W1891" s="16">
        <f>SUM(X1891-3)</f>
        <v>42178</v>
      </c>
      <c r="X1891" s="10">
        <v>42181</v>
      </c>
      <c r="Y1891" s="654"/>
      <c r="Z1891" s="654"/>
      <c r="AA1891" s="673">
        <v>906000</v>
      </c>
      <c r="AB1891" s="900"/>
    </row>
    <row r="1892" spans="1:28" x14ac:dyDescent="0.25">
      <c r="A1892" s="652"/>
      <c r="B1892" s="753" t="s">
        <v>1571</v>
      </c>
      <c r="C1892" s="223"/>
      <c r="D1892" s="671"/>
      <c r="E1892" s="745"/>
      <c r="F1892" s="205"/>
      <c r="G1892" s="10"/>
      <c r="H1892" s="10"/>
      <c r="I1892" s="10"/>
      <c r="J1892" s="10"/>
      <c r="K1892" s="16"/>
      <c r="L1892" s="16"/>
      <c r="M1892" s="16"/>
      <c r="N1892" s="16"/>
      <c r="O1892" s="16"/>
      <c r="P1892" s="16"/>
      <c r="Q1892" s="10"/>
      <c r="R1892" s="10"/>
      <c r="S1892" s="10"/>
      <c r="T1892" s="10"/>
      <c r="U1892" s="16"/>
      <c r="V1892" s="16"/>
      <c r="W1892" s="16"/>
      <c r="X1892" s="10"/>
      <c r="Y1892" s="654"/>
      <c r="Z1892" s="654"/>
      <c r="AA1892" s="673"/>
      <c r="AB1892" s="900"/>
    </row>
    <row r="1893" spans="1:28" ht="24" x14ac:dyDescent="0.25">
      <c r="A1893" s="652">
        <v>8</v>
      </c>
      <c r="B1893" s="747" t="s">
        <v>1572</v>
      </c>
      <c r="C1893" s="223" t="str">
        <f>IF(AA1893&gt;=470000,"LPN",IF(AND(AA1893&gt;190000,AA1893&lt;470000),"LP",IF(AND(AA1893&gt;=56000,AA1893&lt;=190000),"3C","2C ")))</f>
        <v>LPN</v>
      </c>
      <c r="D1893" s="671" t="s">
        <v>1538</v>
      </c>
      <c r="E1893" s="745" t="s">
        <v>1573</v>
      </c>
      <c r="F1893" s="205"/>
      <c r="G1893" s="10"/>
      <c r="H1893" s="10"/>
      <c r="I1893" s="10"/>
      <c r="J1893" s="10"/>
      <c r="K1893" s="16">
        <f>SUM(L1893-8)</f>
        <v>42011</v>
      </c>
      <c r="L1893" s="16">
        <f>SUM(M1893*1)</f>
        <v>42019</v>
      </c>
      <c r="M1893" s="16">
        <f>SUM(N1893*1)</f>
        <v>42019</v>
      </c>
      <c r="N1893" s="16">
        <f>SUM(O1893-1)</f>
        <v>42019</v>
      </c>
      <c r="O1893" s="16">
        <f>SUM(U1893-3)</f>
        <v>42020</v>
      </c>
      <c r="P1893" s="16">
        <f>SUM(U1893*1)</f>
        <v>42023</v>
      </c>
      <c r="Q1893" s="10"/>
      <c r="R1893" s="10"/>
      <c r="S1893" s="10"/>
      <c r="T1893" s="10"/>
      <c r="U1893" s="16">
        <f>SUM(V1893-4)</f>
        <v>42023</v>
      </c>
      <c r="V1893" s="16">
        <f>SUM(W1893-4)</f>
        <v>42027</v>
      </c>
      <c r="W1893" s="16">
        <f>SUM(X1893-3)</f>
        <v>42031</v>
      </c>
      <c r="X1893" s="10">
        <v>42034</v>
      </c>
      <c r="Y1893" s="654"/>
      <c r="Z1893" s="654"/>
      <c r="AA1893" s="673">
        <v>5350000</v>
      </c>
      <c r="AB1893" s="900"/>
    </row>
    <row r="1894" spans="1:28" x14ac:dyDescent="0.25">
      <c r="A1894" s="652"/>
      <c r="B1894" s="751" t="s">
        <v>1574</v>
      </c>
      <c r="C1894" s="223"/>
      <c r="D1894" s="671"/>
      <c r="E1894" s="745"/>
      <c r="F1894" s="205"/>
      <c r="G1894" s="10"/>
      <c r="H1894" s="10"/>
      <c r="I1894" s="10"/>
      <c r="J1894" s="10"/>
      <c r="K1894" s="16"/>
      <c r="L1894" s="16"/>
      <c r="M1894" s="16"/>
      <c r="N1894" s="16"/>
      <c r="O1894" s="16"/>
      <c r="P1894" s="16"/>
      <c r="Q1894" s="10"/>
      <c r="R1894" s="10"/>
      <c r="S1894" s="10"/>
      <c r="T1894" s="10"/>
      <c r="U1894" s="16"/>
      <c r="V1894" s="16"/>
      <c r="W1894" s="16"/>
      <c r="X1894" s="10"/>
      <c r="Y1894" s="654"/>
      <c r="Z1894" s="654"/>
      <c r="AA1894" s="673"/>
      <c r="AB1894" s="900"/>
    </row>
    <row r="1895" spans="1:28" x14ac:dyDescent="0.25">
      <c r="A1895" s="652"/>
      <c r="B1895" s="751" t="s">
        <v>1575</v>
      </c>
      <c r="C1895" s="223"/>
      <c r="D1895" s="671"/>
      <c r="E1895" s="745"/>
      <c r="F1895" s="205"/>
      <c r="G1895" s="10"/>
      <c r="H1895" s="10"/>
      <c r="I1895" s="10"/>
      <c r="J1895" s="10"/>
      <c r="K1895" s="16"/>
      <c r="L1895" s="16"/>
      <c r="M1895" s="16"/>
      <c r="N1895" s="16"/>
      <c r="O1895" s="16"/>
      <c r="P1895" s="16"/>
      <c r="Q1895" s="10"/>
      <c r="R1895" s="10"/>
      <c r="S1895" s="10"/>
      <c r="T1895" s="10"/>
      <c r="U1895" s="16"/>
      <c r="V1895" s="16"/>
      <c r="W1895" s="16"/>
      <c r="X1895" s="10"/>
      <c r="Y1895" s="654"/>
      <c r="Z1895" s="654"/>
      <c r="AA1895" s="673"/>
      <c r="AB1895" s="900"/>
    </row>
    <row r="1896" spans="1:28" ht="24" x14ac:dyDescent="0.25">
      <c r="A1896" s="652">
        <v>9</v>
      </c>
      <c r="B1896" s="756" t="s">
        <v>515</v>
      </c>
      <c r="C1896" s="223" t="str">
        <f>IF(AA1896&gt;=470000,"LPN",IF(AND(AA1896&gt;190000,AA1896&lt;470000),"LP",IF(AND(AA1896&gt;=56000,AA1896&lt;=190000),"3C","2C ")))</f>
        <v xml:space="preserve">2C </v>
      </c>
      <c r="D1896" s="671" t="s">
        <v>1576</v>
      </c>
      <c r="E1896" s="745" t="s">
        <v>1577</v>
      </c>
      <c r="F1896" s="205"/>
      <c r="G1896" s="10"/>
      <c r="H1896" s="10"/>
      <c r="I1896" s="10"/>
      <c r="J1896" s="10"/>
      <c r="K1896" s="16">
        <f>SUM(L1896-8)</f>
        <v>42130</v>
      </c>
      <c r="L1896" s="16">
        <f>SUM(M1896*1)</f>
        <v>42138</v>
      </c>
      <c r="M1896" s="16">
        <f>SUM(N1896*1)</f>
        <v>42138</v>
      </c>
      <c r="N1896" s="16">
        <f>SUM(O1896-1)</f>
        <v>42138</v>
      </c>
      <c r="O1896" s="16">
        <f>SUM(U1896-3)</f>
        <v>42139</v>
      </c>
      <c r="P1896" s="16">
        <f>SUM(U1896*1)</f>
        <v>42142</v>
      </c>
      <c r="Q1896" s="10"/>
      <c r="R1896" s="10"/>
      <c r="S1896" s="10"/>
      <c r="T1896" s="10"/>
      <c r="U1896" s="16">
        <f>SUM(V1896-4)</f>
        <v>42142</v>
      </c>
      <c r="V1896" s="16">
        <f>SUM(W1896-4)</f>
        <v>42146</v>
      </c>
      <c r="W1896" s="16">
        <f>SUM(X1896-3)</f>
        <v>42150</v>
      </c>
      <c r="X1896" s="10">
        <v>42153</v>
      </c>
      <c r="Y1896" s="654"/>
      <c r="Z1896" s="654"/>
      <c r="AA1896" s="673">
        <f>30000+22000</f>
        <v>52000</v>
      </c>
      <c r="AB1896" s="900"/>
    </row>
    <row r="1897" spans="1:28" ht="24" x14ac:dyDescent="0.25">
      <c r="A1897" s="652"/>
      <c r="B1897" s="753" t="s">
        <v>1578</v>
      </c>
      <c r="C1897" s="223"/>
      <c r="D1897" s="671"/>
      <c r="E1897" s="745"/>
      <c r="F1897" s="205"/>
      <c r="G1897" s="10"/>
      <c r="H1897" s="10"/>
      <c r="I1897" s="10"/>
      <c r="J1897" s="10"/>
      <c r="K1897" s="16"/>
      <c r="L1897" s="16"/>
      <c r="M1897" s="16"/>
      <c r="N1897" s="16"/>
      <c r="O1897" s="16"/>
      <c r="P1897" s="16"/>
      <c r="Q1897" s="10"/>
      <c r="R1897" s="10"/>
      <c r="S1897" s="10"/>
      <c r="T1897" s="10"/>
      <c r="U1897" s="16"/>
      <c r="V1897" s="16"/>
      <c r="W1897" s="16"/>
      <c r="X1897" s="10"/>
      <c r="Y1897" s="654"/>
      <c r="Z1897" s="654"/>
      <c r="AA1897" s="673"/>
      <c r="AB1897" s="900"/>
    </row>
    <row r="1898" spans="1:28" ht="36" x14ac:dyDescent="0.25">
      <c r="A1898" s="652">
        <v>8</v>
      </c>
      <c r="B1898" s="757" t="s">
        <v>518</v>
      </c>
      <c r="C1898" s="223" t="str">
        <f>IF(AA1898&gt;=470000,"LPN",IF(AND(AA1898&gt;190000,AA1898&lt;470000),"LP",IF(AND(AA1898&gt;=56000,AA1898&lt;=190000),"3C","2C ")))</f>
        <v>3C</v>
      </c>
      <c r="D1898" s="671" t="s">
        <v>1579</v>
      </c>
      <c r="E1898" s="745" t="s">
        <v>1580</v>
      </c>
      <c r="F1898" s="205"/>
      <c r="G1898" s="10"/>
      <c r="H1898" s="10"/>
      <c r="I1898" s="10"/>
      <c r="J1898" s="10"/>
      <c r="K1898" s="16">
        <f>SUM(L1898-8)</f>
        <v>42130</v>
      </c>
      <c r="L1898" s="16">
        <f>SUM(M1898*1)</f>
        <v>42138</v>
      </c>
      <c r="M1898" s="16">
        <f>SUM(N1898*1)</f>
        <v>42138</v>
      </c>
      <c r="N1898" s="16">
        <f>SUM(O1898-1)</f>
        <v>42138</v>
      </c>
      <c r="O1898" s="16">
        <f>SUM(U1898-3)</f>
        <v>42139</v>
      </c>
      <c r="P1898" s="16">
        <f>SUM(U1898*1)</f>
        <v>42142</v>
      </c>
      <c r="Q1898" s="10"/>
      <c r="R1898" s="10"/>
      <c r="S1898" s="10"/>
      <c r="T1898" s="10"/>
      <c r="U1898" s="16">
        <f>SUM(V1898-4)</f>
        <v>42142</v>
      </c>
      <c r="V1898" s="16">
        <f>SUM(W1898-4)</f>
        <v>42146</v>
      </c>
      <c r="W1898" s="16">
        <f>SUM(X1898-3)</f>
        <v>42150</v>
      </c>
      <c r="X1898" s="10">
        <v>42153</v>
      </c>
      <c r="Y1898" s="654"/>
      <c r="Z1898" s="654"/>
      <c r="AA1898" s="673">
        <v>187000</v>
      </c>
      <c r="AB1898" s="900"/>
    </row>
    <row r="1899" spans="1:28" x14ac:dyDescent="0.25">
      <c r="A1899" s="652"/>
      <c r="B1899" s="753" t="s">
        <v>1581</v>
      </c>
      <c r="C1899" s="223"/>
      <c r="D1899" s="671"/>
      <c r="E1899" s="745"/>
      <c r="F1899" s="205"/>
      <c r="G1899" s="10"/>
      <c r="H1899" s="10"/>
      <c r="I1899" s="10"/>
      <c r="J1899" s="10"/>
      <c r="K1899" s="16"/>
      <c r="L1899" s="16"/>
      <c r="M1899" s="16"/>
      <c r="N1899" s="16"/>
      <c r="O1899" s="16"/>
      <c r="P1899" s="16"/>
      <c r="Q1899" s="10"/>
      <c r="R1899" s="10"/>
      <c r="S1899" s="10"/>
      <c r="T1899" s="10"/>
      <c r="U1899" s="16"/>
      <c r="V1899" s="16"/>
      <c r="W1899" s="16"/>
      <c r="X1899" s="10"/>
      <c r="Y1899" s="654"/>
      <c r="Z1899" s="654"/>
      <c r="AA1899" s="673"/>
      <c r="AB1899" s="900"/>
    </row>
    <row r="1900" spans="1:28" ht="36" x14ac:dyDescent="0.25">
      <c r="A1900" s="652">
        <v>10</v>
      </c>
      <c r="B1900" s="758" t="s">
        <v>1582</v>
      </c>
      <c r="C1900" s="223" t="str">
        <f>IF(AA1900&gt;=470000,"LPN",IF(AND(AA1900&gt;190000,AA1900&lt;470000),"LP",IF(AND(AA1900&gt;=56000,AA1900&lt;=190000),"3C","2C ")))</f>
        <v>LP</v>
      </c>
      <c r="D1900" s="671" t="s">
        <v>1583</v>
      </c>
      <c r="E1900" s="745" t="s">
        <v>1584</v>
      </c>
      <c r="F1900" s="205"/>
      <c r="G1900" s="10"/>
      <c r="H1900" s="10"/>
      <c r="I1900" s="10"/>
      <c r="J1900" s="10"/>
      <c r="K1900" s="16">
        <f>SUM(L1900-8)</f>
        <v>42151</v>
      </c>
      <c r="L1900" s="16">
        <f t="shared" ref="L1900:M1904" si="329">SUM(M1900*1)</f>
        <v>42159</v>
      </c>
      <c r="M1900" s="16">
        <f t="shared" si="329"/>
        <v>42159</v>
      </c>
      <c r="N1900" s="16">
        <f>SUM(O1900-1)</f>
        <v>42159</v>
      </c>
      <c r="O1900" s="16">
        <f>SUM(U1900-3)</f>
        <v>42160</v>
      </c>
      <c r="P1900" s="16">
        <f>SUM(U1900*1)</f>
        <v>42163</v>
      </c>
      <c r="Q1900" s="10"/>
      <c r="R1900" s="10"/>
      <c r="S1900" s="10"/>
      <c r="T1900" s="10"/>
      <c r="U1900" s="16">
        <f t="shared" ref="U1900:V1904" si="330">SUM(V1900-4)</f>
        <v>42163</v>
      </c>
      <c r="V1900" s="16">
        <f t="shared" si="330"/>
        <v>42167</v>
      </c>
      <c r="W1900" s="16">
        <f>SUM(X1900-3)</f>
        <v>42171</v>
      </c>
      <c r="X1900" s="10">
        <v>42174</v>
      </c>
      <c r="Y1900" s="654"/>
      <c r="Z1900" s="654"/>
      <c r="AA1900" s="673">
        <v>450000</v>
      </c>
      <c r="AB1900" s="900"/>
    </row>
    <row r="1901" spans="1:28" ht="24" x14ac:dyDescent="0.25">
      <c r="A1901" s="652"/>
      <c r="B1901" s="753" t="s">
        <v>1585</v>
      </c>
      <c r="C1901" s="223"/>
      <c r="D1901" s="671"/>
      <c r="E1901" s="745"/>
      <c r="F1901" s="205"/>
      <c r="G1901" s="10"/>
      <c r="H1901" s="10"/>
      <c r="I1901" s="10"/>
      <c r="J1901" s="10"/>
      <c r="K1901" s="16"/>
      <c r="L1901" s="16"/>
      <c r="M1901" s="16"/>
      <c r="N1901" s="16"/>
      <c r="O1901" s="16"/>
      <c r="P1901" s="16"/>
      <c r="Q1901" s="10"/>
      <c r="R1901" s="10"/>
      <c r="S1901" s="10"/>
      <c r="T1901" s="10"/>
      <c r="U1901" s="16"/>
      <c r="V1901" s="16"/>
      <c r="W1901" s="16"/>
      <c r="X1901" s="10"/>
      <c r="Y1901" s="654"/>
      <c r="Z1901" s="654"/>
      <c r="AA1901" s="673"/>
      <c r="AB1901" s="900"/>
    </row>
    <row r="1902" spans="1:28" ht="36" x14ac:dyDescent="0.25">
      <c r="A1902" s="652">
        <v>11</v>
      </c>
      <c r="B1902" s="758" t="s">
        <v>1586</v>
      </c>
      <c r="C1902" s="223" t="str">
        <f>IF(AA1902&gt;=470000,"LPN",IF(AND(AA1902&gt;190000,AA1902&lt;470000),"LP",IF(AND(AA1902&gt;=56000,AA1902&lt;=190000),"3C","2C ")))</f>
        <v>3C</v>
      </c>
      <c r="D1902" s="671" t="s">
        <v>1579</v>
      </c>
      <c r="E1902" s="745" t="s">
        <v>1587</v>
      </c>
      <c r="F1902" s="205"/>
      <c r="G1902" s="10"/>
      <c r="H1902" s="10"/>
      <c r="I1902" s="10"/>
      <c r="J1902" s="10"/>
      <c r="K1902" s="16">
        <f>SUM(L1902-8)</f>
        <v>42151</v>
      </c>
      <c r="L1902" s="16">
        <f t="shared" si="329"/>
        <v>42159</v>
      </c>
      <c r="M1902" s="16">
        <f t="shared" si="329"/>
        <v>42159</v>
      </c>
      <c r="N1902" s="16">
        <f>SUM(O1902-1)</f>
        <v>42159</v>
      </c>
      <c r="O1902" s="16">
        <f>SUM(U1902-3)</f>
        <v>42160</v>
      </c>
      <c r="P1902" s="16">
        <f>SUM(U1902*1)</f>
        <v>42163</v>
      </c>
      <c r="Q1902" s="10"/>
      <c r="R1902" s="10"/>
      <c r="S1902" s="10"/>
      <c r="T1902" s="10"/>
      <c r="U1902" s="16">
        <f t="shared" si="330"/>
        <v>42163</v>
      </c>
      <c r="V1902" s="16">
        <f t="shared" si="330"/>
        <v>42167</v>
      </c>
      <c r="W1902" s="16">
        <f>SUM(X1902-3)</f>
        <v>42171</v>
      </c>
      <c r="X1902" s="10">
        <v>42174</v>
      </c>
      <c r="Y1902" s="654"/>
      <c r="Z1902" s="654"/>
      <c r="AA1902" s="673">
        <v>90000</v>
      </c>
      <c r="AB1902" s="900"/>
    </row>
    <row r="1903" spans="1:28" x14ac:dyDescent="0.25">
      <c r="A1903" s="759"/>
      <c r="B1903" s="753" t="s">
        <v>1581</v>
      </c>
      <c r="C1903" s="223"/>
      <c r="D1903" s="671"/>
      <c r="E1903" s="745"/>
      <c r="F1903" s="205"/>
      <c r="G1903" s="10"/>
      <c r="H1903" s="10"/>
      <c r="I1903" s="10"/>
      <c r="J1903" s="10"/>
      <c r="K1903" s="16"/>
      <c r="L1903" s="16"/>
      <c r="M1903" s="16"/>
      <c r="N1903" s="16"/>
      <c r="O1903" s="16"/>
      <c r="P1903" s="16"/>
      <c r="Q1903" s="10"/>
      <c r="R1903" s="10"/>
      <c r="S1903" s="10"/>
      <c r="T1903" s="10"/>
      <c r="U1903" s="16"/>
      <c r="V1903" s="16"/>
      <c r="W1903" s="16"/>
      <c r="X1903" s="10"/>
      <c r="Y1903" s="654"/>
      <c r="Z1903" s="654"/>
      <c r="AA1903" s="641"/>
      <c r="AB1903" s="900"/>
    </row>
    <row r="1904" spans="1:28" ht="48" x14ac:dyDescent="0.25">
      <c r="A1904" s="698">
        <v>12</v>
      </c>
      <c r="B1904" s="760" t="s">
        <v>45</v>
      </c>
      <c r="C1904" s="653" t="str">
        <f>IF(AA1904&gt;=470000,"LPN",IF(AND(AA1904&gt;190000,AA1904&lt;470000),"LP",IF(AND(AA1904&gt;=56000,AA1904&lt;=190000),"3C","2C ")))</f>
        <v>LP</v>
      </c>
      <c r="D1904" s="261" t="s">
        <v>1588</v>
      </c>
      <c r="E1904" s="641" t="s">
        <v>1589</v>
      </c>
      <c r="F1904" s="641" t="s">
        <v>1590</v>
      </c>
      <c r="G1904" s="16" t="s">
        <v>44</v>
      </c>
      <c r="H1904" s="16" t="s">
        <v>44</v>
      </c>
      <c r="I1904" s="16" t="s">
        <v>44</v>
      </c>
      <c r="J1904" s="16" t="s">
        <v>44</v>
      </c>
      <c r="K1904" s="16">
        <f>SUM(L1904-8)</f>
        <v>42053</v>
      </c>
      <c r="L1904" s="16">
        <f t="shared" si="329"/>
        <v>42061</v>
      </c>
      <c r="M1904" s="16">
        <f t="shared" si="329"/>
        <v>42061</v>
      </c>
      <c r="N1904" s="16">
        <f>SUM(O1904-1)</f>
        <v>42061</v>
      </c>
      <c r="O1904" s="16">
        <f>SUM(U1904-3)</f>
        <v>42062</v>
      </c>
      <c r="P1904" s="16">
        <f>SUM(U1904*1)</f>
        <v>42065</v>
      </c>
      <c r="Q1904" s="16" t="s">
        <v>44</v>
      </c>
      <c r="R1904" s="16" t="s">
        <v>44</v>
      </c>
      <c r="S1904" s="16" t="s">
        <v>44</v>
      </c>
      <c r="T1904" s="16" t="s">
        <v>44</v>
      </c>
      <c r="U1904" s="16">
        <f t="shared" si="330"/>
        <v>42065</v>
      </c>
      <c r="V1904" s="16">
        <f t="shared" si="330"/>
        <v>42069</v>
      </c>
      <c r="W1904" s="16">
        <f>SUM(X1904-3)</f>
        <v>42073</v>
      </c>
      <c r="X1904" s="10">
        <v>42076</v>
      </c>
      <c r="Y1904" s="17"/>
      <c r="Z1904" s="17"/>
      <c r="AA1904" s="673">
        <v>264000</v>
      </c>
      <c r="AB1904" s="856"/>
    </row>
    <row r="1905" spans="1:28" ht="24" x14ac:dyDescent="0.25">
      <c r="A1905" s="651"/>
      <c r="B1905" s="751" t="s">
        <v>1591</v>
      </c>
      <c r="C1905" s="653"/>
      <c r="D1905" s="261"/>
      <c r="E1905" s="643"/>
      <c r="F1905" s="641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7"/>
      <c r="Z1905" s="17"/>
      <c r="AA1905" s="231"/>
      <c r="AB1905" s="856"/>
    </row>
    <row r="1906" spans="1:28" ht="84" x14ac:dyDescent="0.25">
      <c r="A1906" s="698">
        <v>13</v>
      </c>
      <c r="B1906" s="761" t="s">
        <v>334</v>
      </c>
      <c r="C1906" s="653" t="s">
        <v>41</v>
      </c>
      <c r="D1906" s="15" t="s">
        <v>1592</v>
      </c>
      <c r="E1906" s="643" t="s">
        <v>1593</v>
      </c>
      <c r="F1906" s="205" t="s">
        <v>1590</v>
      </c>
      <c r="G1906" s="149" t="s">
        <v>44</v>
      </c>
      <c r="H1906" s="149" t="s">
        <v>44</v>
      </c>
      <c r="I1906" s="149" t="s">
        <v>44</v>
      </c>
      <c r="J1906" s="149" t="s">
        <v>44</v>
      </c>
      <c r="K1906" s="149" t="s">
        <v>44</v>
      </c>
      <c r="L1906" s="149" t="s">
        <v>44</v>
      </c>
      <c r="M1906" s="149" t="s">
        <v>44</v>
      </c>
      <c r="N1906" s="149" t="s">
        <v>44</v>
      </c>
      <c r="O1906" s="149" t="s">
        <v>44</v>
      </c>
      <c r="P1906" s="149" t="s">
        <v>44</v>
      </c>
      <c r="Q1906" s="149" t="s">
        <v>44</v>
      </c>
      <c r="R1906" s="149" t="s">
        <v>44</v>
      </c>
      <c r="S1906" s="149" t="s">
        <v>44</v>
      </c>
      <c r="T1906" s="149" t="s">
        <v>44</v>
      </c>
      <c r="U1906" s="16">
        <f>SUM(V1906-2)</f>
        <v>42076</v>
      </c>
      <c r="V1906" s="16">
        <f>SUM(W1906-3)</f>
        <v>42078</v>
      </c>
      <c r="W1906" s="149">
        <f>SUM(X1906-2)</f>
        <v>42081</v>
      </c>
      <c r="X1906" s="10">
        <v>42083</v>
      </c>
      <c r="Y1906" s="654"/>
      <c r="Z1906" s="654"/>
      <c r="AA1906" s="231">
        <v>48000</v>
      </c>
      <c r="AB1906" s="860"/>
    </row>
    <row r="1907" spans="1:28" x14ac:dyDescent="0.25">
      <c r="A1907" s="651"/>
      <c r="B1907" s="751" t="s">
        <v>1594</v>
      </c>
      <c r="C1907" s="653"/>
      <c r="D1907" s="15"/>
      <c r="E1907" s="643"/>
      <c r="F1907" s="205"/>
      <c r="G1907" s="149"/>
      <c r="H1907" s="149"/>
      <c r="I1907" s="149"/>
      <c r="J1907" s="149"/>
      <c r="K1907" s="149"/>
      <c r="L1907" s="149"/>
      <c r="M1907" s="149"/>
      <c r="N1907" s="149"/>
      <c r="O1907" s="149"/>
      <c r="P1907" s="149"/>
      <c r="Q1907" s="149"/>
      <c r="R1907" s="149"/>
      <c r="S1907" s="149"/>
      <c r="T1907" s="149"/>
      <c r="U1907" s="16"/>
      <c r="V1907" s="16"/>
      <c r="W1907" s="149"/>
      <c r="X1907" s="149"/>
      <c r="Y1907" s="654"/>
      <c r="Z1907" s="654"/>
      <c r="AA1907" s="231"/>
      <c r="AB1907" s="860"/>
    </row>
    <row r="1908" spans="1:28" ht="25.5" x14ac:dyDescent="0.25">
      <c r="A1908" s="651">
        <v>14</v>
      </c>
      <c r="B1908" s="761" t="s">
        <v>813</v>
      </c>
      <c r="C1908" s="653" t="str">
        <f>IF(AA1908&gt;=470000,"LPN",IF(AND(AA1908&gt;190000,AA1908&lt;470000),"LP",IF(AND(AA1908&gt;=56000,AA1908&lt;=190000),"3C","2C ")))</f>
        <v xml:space="preserve">2C </v>
      </c>
      <c r="D1908" s="15" t="s">
        <v>1538</v>
      </c>
      <c r="E1908" s="643" t="s">
        <v>1595</v>
      </c>
      <c r="F1908" s="205" t="s">
        <v>1596</v>
      </c>
      <c r="G1908" s="16" t="s">
        <v>44</v>
      </c>
      <c r="H1908" s="16" t="s">
        <v>44</v>
      </c>
      <c r="I1908" s="16" t="s">
        <v>44</v>
      </c>
      <c r="J1908" s="16" t="s">
        <v>44</v>
      </c>
      <c r="K1908" s="16">
        <f>SUM(L1908-8)</f>
        <v>42193</v>
      </c>
      <c r="L1908" s="16">
        <f>SUM(M1908*1)</f>
        <v>42201</v>
      </c>
      <c r="M1908" s="16">
        <f>SUM(N1908*1)</f>
        <v>42201</v>
      </c>
      <c r="N1908" s="16">
        <f>SUM(O1908-1)</f>
        <v>42201</v>
      </c>
      <c r="O1908" s="16">
        <f>SUM(U1908-3)</f>
        <v>42202</v>
      </c>
      <c r="P1908" s="16">
        <f>SUM(U1908*1)</f>
        <v>42205</v>
      </c>
      <c r="Q1908" s="16" t="s">
        <v>44</v>
      </c>
      <c r="R1908" s="16" t="s">
        <v>44</v>
      </c>
      <c r="S1908" s="16" t="s">
        <v>44</v>
      </c>
      <c r="T1908" s="16" t="s">
        <v>44</v>
      </c>
      <c r="U1908" s="16">
        <f>SUM(V1908-4)</f>
        <v>42205</v>
      </c>
      <c r="V1908" s="16">
        <f>SUM(W1908-4)</f>
        <v>42209</v>
      </c>
      <c r="W1908" s="16">
        <f>SUM(X1908-3)</f>
        <v>42213</v>
      </c>
      <c r="X1908" s="10">
        <v>42216</v>
      </c>
      <c r="Y1908" s="654"/>
      <c r="Z1908" s="654"/>
      <c r="AA1908" s="231">
        <v>45000</v>
      </c>
      <c r="AB1908" s="860"/>
    </row>
    <row r="1909" spans="1:28" x14ac:dyDescent="0.25">
      <c r="A1909" s="651"/>
      <c r="B1909" s="751" t="s">
        <v>1597</v>
      </c>
      <c r="C1909" s="653"/>
      <c r="D1909" s="762"/>
      <c r="E1909" s="643"/>
      <c r="F1909" s="205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49"/>
      <c r="Y1909" s="654"/>
      <c r="Z1909" s="654"/>
      <c r="AA1909" s="231"/>
      <c r="AB1909" s="860"/>
    </row>
    <row r="1910" spans="1:28" ht="25.5" x14ac:dyDescent="0.25">
      <c r="A1910" s="698">
        <v>15</v>
      </c>
      <c r="B1910" s="761" t="s">
        <v>1292</v>
      </c>
      <c r="C1910" s="653" t="str">
        <f>IF(AA1910&gt;=470000,"LPN",IF(AND(AA1910&gt;190000,AA1910&lt;470000),"LP",IF(AND(AA1910&gt;=56000,AA1910&lt;=190000),"3C","2C ")))</f>
        <v xml:space="preserve">2C </v>
      </c>
      <c r="D1910" s="763" t="s">
        <v>1538</v>
      </c>
      <c r="E1910" s="643" t="s">
        <v>1598</v>
      </c>
      <c r="F1910" s="205" t="s">
        <v>1599</v>
      </c>
      <c r="G1910" s="16" t="s">
        <v>44</v>
      </c>
      <c r="H1910" s="16" t="s">
        <v>44</v>
      </c>
      <c r="I1910" s="16" t="s">
        <v>44</v>
      </c>
      <c r="J1910" s="16" t="s">
        <v>44</v>
      </c>
      <c r="K1910" s="16">
        <f>SUM(L1910-8)</f>
        <v>42116</v>
      </c>
      <c r="L1910" s="16">
        <f>SUM(M1910*1)</f>
        <v>42124</v>
      </c>
      <c r="M1910" s="16">
        <f>SUM(N1910*1)</f>
        <v>42124</v>
      </c>
      <c r="N1910" s="16">
        <f>SUM(O1910-1)</f>
        <v>42124</v>
      </c>
      <c r="O1910" s="16">
        <f>SUM(U1910-3)</f>
        <v>42125</v>
      </c>
      <c r="P1910" s="16">
        <f>SUM(U1910*1)</f>
        <v>42128</v>
      </c>
      <c r="Q1910" s="16" t="s">
        <v>44</v>
      </c>
      <c r="R1910" s="16" t="s">
        <v>44</v>
      </c>
      <c r="S1910" s="16" t="s">
        <v>44</v>
      </c>
      <c r="T1910" s="16" t="s">
        <v>44</v>
      </c>
      <c r="U1910" s="16">
        <f>SUM(V1910-4)</f>
        <v>42128</v>
      </c>
      <c r="V1910" s="16">
        <f>SUM(W1910-4)</f>
        <v>42132</v>
      </c>
      <c r="W1910" s="16">
        <f>SUM(X1910-3)</f>
        <v>42136</v>
      </c>
      <c r="X1910" s="10">
        <v>42139</v>
      </c>
      <c r="Y1910" s="654"/>
      <c r="Z1910" s="654"/>
      <c r="AA1910" s="231">
        <v>10000</v>
      </c>
      <c r="AB1910" s="860"/>
    </row>
    <row r="1911" spans="1:28" ht="24" x14ac:dyDescent="0.25">
      <c r="A1911" s="651"/>
      <c r="B1911" s="753" t="s">
        <v>1600</v>
      </c>
      <c r="C1911" s="653"/>
      <c r="D1911" s="763"/>
      <c r="E1911" s="643"/>
      <c r="F1911" s="205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654"/>
      <c r="Z1911" s="654"/>
      <c r="AA1911" s="231"/>
      <c r="AB1911" s="860"/>
    </row>
    <row r="1912" spans="1:28" ht="25.5" x14ac:dyDescent="0.25">
      <c r="A1912" s="651">
        <v>16</v>
      </c>
      <c r="B1912" s="761" t="s">
        <v>916</v>
      </c>
      <c r="C1912" s="653" t="str">
        <f>IF(AA1912&gt;=470000,"LPN",IF(AND(AA1912&gt;190000,AA1912&lt;470000),"LP",IF(AND(AA1912&gt;=56000,AA1912&lt;=190000),"3C","2C ")))</f>
        <v xml:space="preserve">2C </v>
      </c>
      <c r="D1912" s="763" t="s">
        <v>1538</v>
      </c>
      <c r="E1912" s="643" t="s">
        <v>1601</v>
      </c>
      <c r="F1912" s="205" t="s">
        <v>1602</v>
      </c>
      <c r="G1912" s="16" t="s">
        <v>44</v>
      </c>
      <c r="H1912" s="16" t="s">
        <v>44</v>
      </c>
      <c r="I1912" s="16" t="s">
        <v>44</v>
      </c>
      <c r="J1912" s="16" t="s">
        <v>44</v>
      </c>
      <c r="K1912" s="16">
        <f>SUM(L1912-8)</f>
        <v>42158</v>
      </c>
      <c r="L1912" s="16">
        <f>SUM(M1912*1)</f>
        <v>42166</v>
      </c>
      <c r="M1912" s="16">
        <f>SUM(N1912*1)</f>
        <v>42166</v>
      </c>
      <c r="N1912" s="16">
        <f>SUM(O1912-1)</f>
        <v>42166</v>
      </c>
      <c r="O1912" s="16">
        <f>SUM(U1912-3)</f>
        <v>42167</v>
      </c>
      <c r="P1912" s="16">
        <f>SUM(U1912*1)</f>
        <v>42170</v>
      </c>
      <c r="Q1912" s="16" t="s">
        <v>44</v>
      </c>
      <c r="R1912" s="16" t="s">
        <v>44</v>
      </c>
      <c r="S1912" s="16" t="s">
        <v>44</v>
      </c>
      <c r="T1912" s="16" t="s">
        <v>44</v>
      </c>
      <c r="U1912" s="16">
        <f>SUM(V1912-4)</f>
        <v>42170</v>
      </c>
      <c r="V1912" s="16">
        <f>SUM(W1912-4)</f>
        <v>42174</v>
      </c>
      <c r="W1912" s="16">
        <f>SUM(X1912-3)</f>
        <v>42178</v>
      </c>
      <c r="X1912" s="10">
        <v>42181</v>
      </c>
      <c r="Y1912" s="654"/>
      <c r="Z1912" s="654"/>
      <c r="AA1912" s="231">
        <v>25000</v>
      </c>
      <c r="AB1912" s="860"/>
    </row>
    <row r="1913" spans="1:28" x14ac:dyDescent="0.25">
      <c r="A1913" s="651"/>
      <c r="B1913" s="751" t="s">
        <v>1603</v>
      </c>
      <c r="C1913" s="653"/>
      <c r="D1913" s="763"/>
      <c r="E1913" s="643"/>
      <c r="F1913" s="205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654"/>
      <c r="Z1913" s="654"/>
      <c r="AA1913" s="231"/>
      <c r="AB1913" s="860"/>
    </row>
    <row r="1914" spans="1:28" x14ac:dyDescent="0.25">
      <c r="A1914" s="651"/>
      <c r="B1914" s="751" t="s">
        <v>1604</v>
      </c>
      <c r="C1914" s="653"/>
      <c r="D1914" s="763"/>
      <c r="E1914" s="643"/>
      <c r="F1914" s="205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654"/>
      <c r="Z1914" s="654"/>
      <c r="AA1914" s="231"/>
      <c r="AB1914" s="860"/>
    </row>
    <row r="1915" spans="1:28" x14ac:dyDescent="0.25">
      <c r="A1915" s="651"/>
      <c r="B1915" s="751" t="s">
        <v>1605</v>
      </c>
      <c r="C1915" s="653"/>
      <c r="D1915" s="763"/>
      <c r="E1915" s="643"/>
      <c r="F1915" s="205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654"/>
      <c r="Z1915" s="654"/>
      <c r="AA1915" s="231"/>
      <c r="AB1915" s="860"/>
    </row>
    <row r="1916" spans="1:28" x14ac:dyDescent="0.25">
      <c r="A1916" s="651"/>
      <c r="B1916" s="751" t="s">
        <v>1606</v>
      </c>
      <c r="C1916" s="653"/>
      <c r="D1916" s="763"/>
      <c r="E1916" s="643"/>
      <c r="F1916" s="205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654"/>
      <c r="Z1916" s="654"/>
      <c r="AA1916" s="231"/>
      <c r="AB1916" s="860"/>
    </row>
    <row r="1917" spans="1:28" x14ac:dyDescent="0.25">
      <c r="A1917" s="651"/>
      <c r="B1917" s="751" t="s">
        <v>1607</v>
      </c>
      <c r="C1917" s="653"/>
      <c r="D1917" s="763"/>
      <c r="E1917" s="643"/>
      <c r="F1917" s="205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654"/>
      <c r="Z1917" s="654"/>
      <c r="AA1917" s="231"/>
      <c r="AB1917" s="860"/>
    </row>
    <row r="1918" spans="1:28" ht="25.5" x14ac:dyDescent="0.25">
      <c r="A1918" s="698">
        <v>17</v>
      </c>
      <c r="B1918" s="761" t="s">
        <v>917</v>
      </c>
      <c r="C1918" s="653" t="str">
        <f>IF(AA1918&gt;=470000,"LPN",IF(AND(AA1918&gt;190000,AA1918&lt;470000),"LP",IF(AND(AA1918&gt;=56000,AA1918&lt;=190000),"3C","2C ")))</f>
        <v xml:space="preserve">2C </v>
      </c>
      <c r="D1918" s="763" t="s">
        <v>1538</v>
      </c>
      <c r="E1918" s="643" t="s">
        <v>1608</v>
      </c>
      <c r="F1918" s="205" t="s">
        <v>1609</v>
      </c>
      <c r="G1918" s="16" t="s">
        <v>44</v>
      </c>
      <c r="H1918" s="16" t="s">
        <v>44</v>
      </c>
      <c r="I1918" s="16" t="s">
        <v>44</v>
      </c>
      <c r="J1918" s="16" t="s">
        <v>44</v>
      </c>
      <c r="K1918" s="16">
        <f>SUM(L1918-8)</f>
        <v>42221</v>
      </c>
      <c r="L1918" s="16">
        <f>SUM(M1918*1)</f>
        <v>42229</v>
      </c>
      <c r="M1918" s="16">
        <f>SUM(N1918*1)</f>
        <v>42229</v>
      </c>
      <c r="N1918" s="16">
        <f>SUM(O1918-1)</f>
        <v>42229</v>
      </c>
      <c r="O1918" s="16">
        <f>SUM(U1918-3)</f>
        <v>42230</v>
      </c>
      <c r="P1918" s="16">
        <f>SUM(U1918*1)</f>
        <v>42233</v>
      </c>
      <c r="Q1918" s="16" t="s">
        <v>44</v>
      </c>
      <c r="R1918" s="16" t="s">
        <v>44</v>
      </c>
      <c r="S1918" s="16" t="s">
        <v>44</v>
      </c>
      <c r="T1918" s="16" t="s">
        <v>44</v>
      </c>
      <c r="U1918" s="16">
        <f>SUM(V1918-4)</f>
        <v>42233</v>
      </c>
      <c r="V1918" s="16">
        <f>SUM(W1918-4)</f>
        <v>42237</v>
      </c>
      <c r="W1918" s="16">
        <f>SUM(X1918-3)</f>
        <v>42241</v>
      </c>
      <c r="X1918" s="10">
        <v>42244</v>
      </c>
      <c r="Y1918" s="654"/>
      <c r="Z1918" s="654"/>
      <c r="AA1918" s="231">
        <v>18500</v>
      </c>
      <c r="AB1918" s="860"/>
    </row>
    <row r="1919" spans="1:28" ht="24" x14ac:dyDescent="0.25">
      <c r="A1919" s="651"/>
      <c r="B1919" s="751" t="s">
        <v>1610</v>
      </c>
      <c r="C1919" s="653"/>
      <c r="D1919" s="763"/>
      <c r="E1919" s="643"/>
      <c r="F1919" s="205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654"/>
      <c r="Z1919" s="654"/>
      <c r="AA1919" s="231"/>
      <c r="AB1919" s="860"/>
    </row>
    <row r="1920" spans="1:28" ht="25.5" x14ac:dyDescent="0.25">
      <c r="A1920" s="651">
        <v>18</v>
      </c>
      <c r="B1920" s="761" t="s">
        <v>1611</v>
      </c>
      <c r="C1920" s="653" t="str">
        <f>IF(AA1920&gt;=470000,"LPN",IF(AND(AA1920&gt;190000,AA1920&lt;470000),"LP",IF(AND(AA1920&gt;=56000,AA1920&lt;=190000),"3C","2C ")))</f>
        <v>3C</v>
      </c>
      <c r="D1920" s="763" t="s">
        <v>1538</v>
      </c>
      <c r="E1920" s="643" t="s">
        <v>1612</v>
      </c>
      <c r="F1920" s="205" t="s">
        <v>1613</v>
      </c>
      <c r="G1920" s="16" t="s">
        <v>44</v>
      </c>
      <c r="H1920" s="16" t="s">
        <v>44</v>
      </c>
      <c r="I1920" s="16" t="s">
        <v>44</v>
      </c>
      <c r="J1920" s="16" t="s">
        <v>44</v>
      </c>
      <c r="K1920" s="16">
        <f>SUM(L1920-8)</f>
        <v>42067</v>
      </c>
      <c r="L1920" s="16">
        <f>SUM(M1920*1)</f>
        <v>42075</v>
      </c>
      <c r="M1920" s="16">
        <f>SUM(N1920*1)</f>
        <v>42075</v>
      </c>
      <c r="N1920" s="16">
        <f>SUM(O1920-1)</f>
        <v>42075</v>
      </c>
      <c r="O1920" s="16">
        <f>SUM(U1920-3)</f>
        <v>42076</v>
      </c>
      <c r="P1920" s="16">
        <f>SUM(U1920*1)</f>
        <v>42079</v>
      </c>
      <c r="Q1920" s="16" t="s">
        <v>44</v>
      </c>
      <c r="R1920" s="16" t="s">
        <v>44</v>
      </c>
      <c r="S1920" s="16" t="s">
        <v>44</v>
      </c>
      <c r="T1920" s="16" t="s">
        <v>44</v>
      </c>
      <c r="U1920" s="16">
        <f>SUM(V1920-4)</f>
        <v>42079</v>
      </c>
      <c r="V1920" s="16">
        <f>SUM(W1920-4)</f>
        <v>42083</v>
      </c>
      <c r="W1920" s="16">
        <f>SUM(X1920-3)</f>
        <v>42087</v>
      </c>
      <c r="X1920" s="10">
        <v>42090</v>
      </c>
      <c r="Y1920" s="654"/>
      <c r="Z1920" s="654"/>
      <c r="AA1920" s="231">
        <v>90000</v>
      </c>
      <c r="AB1920" s="860"/>
    </row>
    <row r="1921" spans="1:28" ht="24" x14ac:dyDescent="0.25">
      <c r="A1921" s="651"/>
      <c r="B1921" s="751" t="s">
        <v>1610</v>
      </c>
      <c r="C1921" s="653"/>
      <c r="D1921" s="763"/>
      <c r="E1921" s="643"/>
      <c r="F1921" s="205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0"/>
      <c r="Y1921" s="654"/>
      <c r="Z1921" s="654"/>
      <c r="AA1921" s="231"/>
      <c r="AB1921" s="860"/>
    </row>
    <row r="1922" spans="1:28" ht="60" x14ac:dyDescent="0.25">
      <c r="A1922" s="698">
        <v>19</v>
      </c>
      <c r="B1922" s="761" t="s">
        <v>92</v>
      </c>
      <c r="C1922" s="653" t="str">
        <f>IF(AA1922&gt;=470000,"LPN",IF(AND(AA1922&gt;190000,AA1922&lt;470000),"LP",IF(AND(AA1922&gt;=56000,AA1922&lt;=190000),"3C","2C ")))</f>
        <v>3C</v>
      </c>
      <c r="D1922" s="763" t="s">
        <v>1614</v>
      </c>
      <c r="E1922" s="643" t="s">
        <v>1615</v>
      </c>
      <c r="F1922" s="205" t="s">
        <v>1616</v>
      </c>
      <c r="G1922" s="16" t="s">
        <v>44</v>
      </c>
      <c r="H1922" s="16" t="s">
        <v>44</v>
      </c>
      <c r="I1922" s="16" t="s">
        <v>44</v>
      </c>
      <c r="J1922" s="16" t="s">
        <v>44</v>
      </c>
      <c r="K1922" s="16">
        <f>SUM(L1922-8)</f>
        <v>42095</v>
      </c>
      <c r="L1922" s="16">
        <f>SUM(M1922*1)</f>
        <v>42103</v>
      </c>
      <c r="M1922" s="16">
        <f>SUM(N1922*1)</f>
        <v>42103</v>
      </c>
      <c r="N1922" s="16">
        <f>SUM(O1922-1)</f>
        <v>42103</v>
      </c>
      <c r="O1922" s="16">
        <f>SUM(U1922-3)</f>
        <v>42104</v>
      </c>
      <c r="P1922" s="16">
        <f>SUM(U1922*1)</f>
        <v>42107</v>
      </c>
      <c r="Q1922" s="16" t="s">
        <v>44</v>
      </c>
      <c r="R1922" s="16" t="s">
        <v>44</v>
      </c>
      <c r="S1922" s="16" t="s">
        <v>44</v>
      </c>
      <c r="T1922" s="16" t="s">
        <v>44</v>
      </c>
      <c r="U1922" s="16">
        <f>SUM(V1922-4)</f>
        <v>42107</v>
      </c>
      <c r="V1922" s="16">
        <f>SUM(W1922-4)</f>
        <v>42111</v>
      </c>
      <c r="W1922" s="16">
        <f>SUM(X1922-3)</f>
        <v>42115</v>
      </c>
      <c r="X1922" s="10">
        <v>42118</v>
      </c>
      <c r="Y1922" s="654"/>
      <c r="Z1922" s="654"/>
      <c r="AA1922" s="231">
        <v>82000</v>
      </c>
      <c r="AB1922" s="860"/>
    </row>
    <row r="1923" spans="1:28" x14ac:dyDescent="0.25">
      <c r="A1923" s="651"/>
      <c r="B1923" s="751" t="s">
        <v>1617</v>
      </c>
      <c r="C1923" s="653"/>
      <c r="D1923" s="763"/>
      <c r="E1923" s="643"/>
      <c r="F1923" s="205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0"/>
      <c r="Y1923" s="654"/>
      <c r="Z1923" s="654"/>
      <c r="AA1923" s="231"/>
      <c r="AB1923" s="860"/>
    </row>
    <row r="1924" spans="1:28" x14ac:dyDescent="0.25">
      <c r="A1924" s="651"/>
      <c r="B1924" s="751" t="s">
        <v>1618</v>
      </c>
      <c r="C1924" s="653"/>
      <c r="D1924" s="763"/>
      <c r="E1924" s="643"/>
      <c r="F1924" s="205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0"/>
      <c r="Y1924" s="654"/>
      <c r="Z1924" s="654"/>
      <c r="AA1924" s="231"/>
      <c r="AB1924" s="860"/>
    </row>
    <row r="1925" spans="1:28" x14ac:dyDescent="0.25">
      <c r="A1925" s="651"/>
      <c r="B1925" s="751" t="s">
        <v>1619</v>
      </c>
      <c r="C1925" s="653"/>
      <c r="D1925" s="763"/>
      <c r="E1925" s="643"/>
      <c r="F1925" s="205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0"/>
      <c r="Y1925" s="654"/>
      <c r="Z1925" s="654"/>
      <c r="AA1925" s="231"/>
      <c r="AB1925" s="860"/>
    </row>
    <row r="1926" spans="1:28" x14ac:dyDescent="0.25">
      <c r="A1926" s="651"/>
      <c r="B1926" s="751" t="s">
        <v>1620</v>
      </c>
      <c r="C1926" s="653"/>
      <c r="D1926" s="763"/>
      <c r="E1926" s="643"/>
      <c r="F1926" s="205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0"/>
      <c r="Y1926" s="654"/>
      <c r="Z1926" s="654"/>
      <c r="AA1926" s="231"/>
      <c r="AB1926" s="860"/>
    </row>
    <row r="1927" spans="1:28" x14ac:dyDescent="0.25">
      <c r="A1927" s="651"/>
      <c r="B1927" s="751" t="s">
        <v>1621</v>
      </c>
      <c r="C1927" s="653"/>
      <c r="D1927" s="763"/>
      <c r="E1927" s="643"/>
      <c r="F1927" s="205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0"/>
      <c r="Y1927" s="654"/>
      <c r="Z1927" s="654"/>
      <c r="AA1927" s="231"/>
      <c r="AB1927" s="860"/>
    </row>
    <row r="1928" spans="1:28" x14ac:dyDescent="0.25">
      <c r="A1928" s="651"/>
      <c r="B1928" s="751" t="s">
        <v>1622</v>
      </c>
      <c r="C1928" s="653"/>
      <c r="D1928" s="763"/>
      <c r="E1928" s="643"/>
      <c r="F1928" s="205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0"/>
      <c r="Y1928" s="654"/>
      <c r="Z1928" s="654"/>
      <c r="AA1928" s="231"/>
      <c r="AB1928" s="860"/>
    </row>
    <row r="1929" spans="1:28" x14ac:dyDescent="0.25">
      <c r="A1929" s="651"/>
      <c r="B1929" s="751" t="s">
        <v>1623</v>
      </c>
      <c r="C1929" s="653"/>
      <c r="D1929" s="763"/>
      <c r="E1929" s="643"/>
      <c r="F1929" s="205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0"/>
      <c r="Y1929" s="654"/>
      <c r="Z1929" s="654"/>
      <c r="AA1929" s="231"/>
      <c r="AB1929" s="860"/>
    </row>
    <row r="1930" spans="1:28" x14ac:dyDescent="0.25">
      <c r="A1930" s="651"/>
      <c r="B1930" s="751" t="s">
        <v>1624</v>
      </c>
      <c r="C1930" s="653"/>
      <c r="D1930" s="763"/>
      <c r="E1930" s="643"/>
      <c r="F1930" s="205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0"/>
      <c r="Y1930" s="654"/>
      <c r="Z1930" s="654"/>
      <c r="AA1930" s="231"/>
      <c r="AB1930" s="860"/>
    </row>
    <row r="1931" spans="1:28" ht="25.5" x14ac:dyDescent="0.25">
      <c r="A1931" s="651">
        <v>20</v>
      </c>
      <c r="B1931" s="761" t="s">
        <v>1625</v>
      </c>
      <c r="C1931" s="653" t="str">
        <f>IF(AA1931&gt;=470000,"LPN",IF(AND(AA1931&gt;190000,AA1931&lt;470000),"LP",IF(AND(AA1931&gt;=56000,AA1931&lt;=190000),"3C","2C ")))</f>
        <v>LP</v>
      </c>
      <c r="D1931" s="763" t="s">
        <v>1538</v>
      </c>
      <c r="E1931" s="643" t="s">
        <v>1626</v>
      </c>
      <c r="F1931" s="205" t="s">
        <v>1627</v>
      </c>
      <c r="G1931" s="16" t="s">
        <v>44</v>
      </c>
      <c r="H1931" s="16" t="s">
        <v>44</v>
      </c>
      <c r="I1931" s="16" t="s">
        <v>44</v>
      </c>
      <c r="J1931" s="16" t="s">
        <v>44</v>
      </c>
      <c r="K1931" s="16">
        <f>SUM(L1931-8)</f>
        <v>42151</v>
      </c>
      <c r="L1931" s="16">
        <f>SUM(M1931*1)</f>
        <v>42159</v>
      </c>
      <c r="M1931" s="16">
        <f>SUM(N1931*1)</f>
        <v>42159</v>
      </c>
      <c r="N1931" s="16">
        <f>SUM(O1931-1)</f>
        <v>42159</v>
      </c>
      <c r="O1931" s="16">
        <f>SUM(U1931-3)</f>
        <v>42160</v>
      </c>
      <c r="P1931" s="16">
        <f>SUM(U1931*1)</f>
        <v>42163</v>
      </c>
      <c r="Q1931" s="16" t="s">
        <v>44</v>
      </c>
      <c r="R1931" s="16" t="s">
        <v>44</v>
      </c>
      <c r="S1931" s="16" t="s">
        <v>44</v>
      </c>
      <c r="T1931" s="16" t="s">
        <v>44</v>
      </c>
      <c r="U1931" s="16">
        <f>SUM(V1931-4)</f>
        <v>42163</v>
      </c>
      <c r="V1931" s="16">
        <f>SUM(W1931-4)</f>
        <v>42167</v>
      </c>
      <c r="W1931" s="16">
        <f>SUM(X1931-3)</f>
        <v>42171</v>
      </c>
      <c r="X1931" s="10">
        <v>42174</v>
      </c>
      <c r="Y1931" s="654"/>
      <c r="Z1931" s="654"/>
      <c r="AA1931" s="231">
        <v>195000</v>
      </c>
      <c r="AB1931" s="860"/>
    </row>
    <row r="1932" spans="1:28" x14ac:dyDescent="0.25">
      <c r="A1932" s="651"/>
      <c r="B1932" s="751" t="s">
        <v>1628</v>
      </c>
      <c r="C1932" s="653"/>
      <c r="D1932" s="763"/>
      <c r="E1932" s="643"/>
      <c r="F1932" s="205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0"/>
      <c r="Y1932" s="654"/>
      <c r="Z1932" s="654"/>
      <c r="AA1932" s="231"/>
      <c r="AB1932" s="860"/>
    </row>
    <row r="1933" spans="1:28" x14ac:dyDescent="0.25">
      <c r="A1933" s="651"/>
      <c r="B1933" s="751" t="s">
        <v>1629</v>
      </c>
      <c r="C1933" s="653"/>
      <c r="D1933" s="763"/>
      <c r="E1933" s="643"/>
      <c r="F1933" s="205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0"/>
      <c r="Y1933" s="654"/>
      <c r="Z1933" s="654"/>
      <c r="AA1933" s="231"/>
      <c r="AB1933" s="860"/>
    </row>
    <row r="1934" spans="1:28" x14ac:dyDescent="0.25">
      <c r="A1934" s="651"/>
      <c r="B1934" s="751" t="s">
        <v>1630</v>
      </c>
      <c r="C1934" s="653"/>
      <c r="D1934" s="763"/>
      <c r="E1934" s="643"/>
      <c r="F1934" s="205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0"/>
      <c r="Y1934" s="654"/>
      <c r="Z1934" s="654"/>
      <c r="AA1934" s="231"/>
      <c r="AB1934" s="860"/>
    </row>
    <row r="1935" spans="1:28" x14ac:dyDescent="0.25">
      <c r="A1935" s="651"/>
      <c r="B1935" s="751" t="s">
        <v>1631</v>
      </c>
      <c r="C1935" s="653"/>
      <c r="D1935" s="763"/>
      <c r="E1935" s="643"/>
      <c r="F1935" s="205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0"/>
      <c r="Y1935" s="654"/>
      <c r="Z1935" s="654"/>
      <c r="AA1935" s="231"/>
      <c r="AB1935" s="860"/>
    </row>
    <row r="1936" spans="1:28" ht="25.5" x14ac:dyDescent="0.25">
      <c r="A1936" s="698">
        <v>21</v>
      </c>
      <c r="B1936" s="761" t="s">
        <v>1632</v>
      </c>
      <c r="C1936" s="653" t="str">
        <f>IF(AA1936&gt;=470000,"LPN",IF(AND(AA1936&gt;190000,AA1936&lt;470000),"LP",IF(AND(AA1936&gt;=56000,AA1936&lt;=190000),"3C","2C ")))</f>
        <v>LPN</v>
      </c>
      <c r="D1936" s="763" t="s">
        <v>1538</v>
      </c>
      <c r="E1936" s="643" t="s">
        <v>1633</v>
      </c>
      <c r="F1936" s="205" t="s">
        <v>1634</v>
      </c>
      <c r="G1936" s="16" t="s">
        <v>44</v>
      </c>
      <c r="H1936" s="16" t="s">
        <v>44</v>
      </c>
      <c r="I1936" s="16" t="s">
        <v>44</v>
      </c>
      <c r="J1936" s="16" t="s">
        <v>44</v>
      </c>
      <c r="K1936" s="16">
        <f>SUM(L1936-8)</f>
        <v>42095</v>
      </c>
      <c r="L1936" s="16">
        <f>SUM(M1936*1)</f>
        <v>42103</v>
      </c>
      <c r="M1936" s="16">
        <f>SUM(N1936*1)</f>
        <v>42103</v>
      </c>
      <c r="N1936" s="16">
        <f>SUM(O1936-1)</f>
        <v>42103</v>
      </c>
      <c r="O1936" s="16">
        <f>SUM(U1936-3)</f>
        <v>42104</v>
      </c>
      <c r="P1936" s="16">
        <f>SUM(U1936*1)</f>
        <v>42107</v>
      </c>
      <c r="Q1936" s="16" t="s">
        <v>44</v>
      </c>
      <c r="R1936" s="16" t="s">
        <v>44</v>
      </c>
      <c r="S1936" s="16" t="s">
        <v>44</v>
      </c>
      <c r="T1936" s="16" t="s">
        <v>44</v>
      </c>
      <c r="U1936" s="16">
        <f>SUM(V1936-4)</f>
        <v>42107</v>
      </c>
      <c r="V1936" s="16">
        <f>SUM(W1936-4)</f>
        <v>42111</v>
      </c>
      <c r="W1936" s="16">
        <f>SUM(X1936-3)</f>
        <v>42115</v>
      </c>
      <c r="X1936" s="10">
        <v>42118</v>
      </c>
      <c r="Y1936" s="654"/>
      <c r="Z1936" s="654"/>
      <c r="AA1936" s="231">
        <v>990000</v>
      </c>
      <c r="AB1936" s="860"/>
    </row>
    <row r="1937" spans="1:28" x14ac:dyDescent="0.25">
      <c r="A1937" s="698"/>
      <c r="B1937" s="764" t="s">
        <v>1635</v>
      </c>
      <c r="C1937" s="653"/>
      <c r="D1937" s="763"/>
      <c r="E1937" s="643"/>
      <c r="F1937" s="205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0"/>
      <c r="Y1937" s="654"/>
      <c r="Z1937" s="654"/>
      <c r="AA1937" s="231"/>
      <c r="AB1937" s="860"/>
    </row>
    <row r="1938" spans="1:28" x14ac:dyDescent="0.25">
      <c r="A1938" s="698"/>
      <c r="B1938" s="764" t="s">
        <v>1636</v>
      </c>
      <c r="C1938" s="653"/>
      <c r="D1938" s="763"/>
      <c r="E1938" s="643"/>
      <c r="F1938" s="205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0"/>
      <c r="Y1938" s="654"/>
      <c r="Z1938" s="654"/>
      <c r="AA1938" s="231"/>
      <c r="AB1938" s="860"/>
    </row>
    <row r="1939" spans="1:28" x14ac:dyDescent="0.25">
      <c r="A1939" s="698"/>
      <c r="B1939" s="749" t="s">
        <v>1637</v>
      </c>
      <c r="C1939" s="653"/>
      <c r="D1939" s="763"/>
      <c r="E1939" s="643"/>
      <c r="F1939" s="205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0"/>
      <c r="Y1939" s="654"/>
      <c r="Z1939" s="654"/>
      <c r="AA1939" s="231"/>
      <c r="AB1939" s="860"/>
    </row>
    <row r="1940" spans="1:28" x14ac:dyDescent="0.25">
      <c r="A1940" s="698"/>
      <c r="B1940" s="764" t="s">
        <v>1638</v>
      </c>
      <c r="C1940" s="653"/>
      <c r="D1940" s="763"/>
      <c r="E1940" s="643"/>
      <c r="F1940" s="205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0"/>
      <c r="Y1940" s="654"/>
      <c r="Z1940" s="654"/>
      <c r="AA1940" s="231"/>
      <c r="AB1940" s="860"/>
    </row>
    <row r="1941" spans="1:28" x14ac:dyDescent="0.25">
      <c r="A1941" s="698"/>
      <c r="B1941" s="764" t="s">
        <v>1639</v>
      </c>
      <c r="C1941" s="653"/>
      <c r="D1941" s="763"/>
      <c r="E1941" s="643"/>
      <c r="F1941" s="205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0"/>
      <c r="Y1941" s="654"/>
      <c r="Z1941" s="654"/>
      <c r="AA1941" s="231"/>
      <c r="AB1941" s="860"/>
    </row>
    <row r="1942" spans="1:28" x14ac:dyDescent="0.25">
      <c r="A1942" s="698"/>
      <c r="B1942" s="764" t="s">
        <v>1640</v>
      </c>
      <c r="C1942" s="653"/>
      <c r="D1942" s="763"/>
      <c r="E1942" s="643"/>
      <c r="F1942" s="205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0"/>
      <c r="Y1942" s="654"/>
      <c r="Z1942" s="654"/>
      <c r="AA1942" s="231"/>
      <c r="AB1942" s="860"/>
    </row>
    <row r="1943" spans="1:28" x14ac:dyDescent="0.25">
      <c r="A1943" s="698"/>
      <c r="B1943" s="764" t="s">
        <v>1641</v>
      </c>
      <c r="C1943" s="653"/>
      <c r="D1943" s="763"/>
      <c r="E1943" s="643"/>
      <c r="F1943" s="205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0"/>
      <c r="Y1943" s="654"/>
      <c r="Z1943" s="654"/>
      <c r="AA1943" s="231"/>
      <c r="AB1943" s="860"/>
    </row>
    <row r="1944" spans="1:28" x14ac:dyDescent="0.25">
      <c r="A1944" s="698"/>
      <c r="B1944" s="764" t="s">
        <v>1642</v>
      </c>
      <c r="C1944" s="653"/>
      <c r="D1944" s="763"/>
      <c r="E1944" s="643"/>
      <c r="F1944" s="205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0"/>
      <c r="Y1944" s="654"/>
      <c r="Z1944" s="654"/>
      <c r="AA1944" s="231"/>
      <c r="AB1944" s="860"/>
    </row>
    <row r="1945" spans="1:28" x14ac:dyDescent="0.25">
      <c r="A1945" s="698"/>
      <c r="B1945" s="764" t="s">
        <v>1643</v>
      </c>
      <c r="C1945" s="653"/>
      <c r="D1945" s="763"/>
      <c r="E1945" s="643"/>
      <c r="F1945" s="205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0"/>
      <c r="Y1945" s="654"/>
      <c r="Z1945" s="654"/>
      <c r="AA1945" s="231"/>
      <c r="AB1945" s="860"/>
    </row>
    <row r="1946" spans="1:28" x14ac:dyDescent="0.25">
      <c r="A1946" s="698"/>
      <c r="B1946" s="764" t="s">
        <v>1644</v>
      </c>
      <c r="C1946" s="653"/>
      <c r="D1946" s="763"/>
      <c r="E1946" s="643"/>
      <c r="F1946" s="205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0"/>
      <c r="Y1946" s="654"/>
      <c r="Z1946" s="654"/>
      <c r="AA1946" s="231"/>
      <c r="AB1946" s="860"/>
    </row>
    <row r="1947" spans="1:28" ht="48" x14ac:dyDescent="0.25">
      <c r="A1947" s="698">
        <v>22</v>
      </c>
      <c r="B1947" s="765" t="s">
        <v>1645</v>
      </c>
      <c r="C1947" s="653" t="str">
        <f>IF(AA1947&gt;=470000,"LPN",IF(AND(AA1947&gt;190000,AA1947&lt;470000),"LP",IF(AND(AA1947&gt;=56000,AA1947&lt;=190000),"3C","2C ")))</f>
        <v>LPN</v>
      </c>
      <c r="D1947" s="763" t="s">
        <v>1646</v>
      </c>
      <c r="E1947" s="643" t="s">
        <v>1647</v>
      </c>
      <c r="F1947" s="205"/>
      <c r="G1947" s="16"/>
      <c r="H1947" s="16"/>
      <c r="I1947" s="16"/>
      <c r="J1947" s="16"/>
      <c r="K1947" s="16">
        <f>SUM(L1947-8)</f>
        <v>42193</v>
      </c>
      <c r="L1947" s="16">
        <f>SUM(M1947*1)</f>
        <v>42201</v>
      </c>
      <c r="M1947" s="16">
        <f>SUM(N1947*1)</f>
        <v>42201</v>
      </c>
      <c r="N1947" s="16">
        <f>SUM(O1947-1)</f>
        <v>42201</v>
      </c>
      <c r="O1947" s="16">
        <f>SUM(U1947-3)</f>
        <v>42202</v>
      </c>
      <c r="P1947" s="16">
        <f>SUM(U1947*1)</f>
        <v>42205</v>
      </c>
      <c r="Q1947" s="16"/>
      <c r="R1947" s="16"/>
      <c r="S1947" s="16"/>
      <c r="T1947" s="16"/>
      <c r="U1947" s="16">
        <f>SUM(V1947-4)</f>
        <v>42205</v>
      </c>
      <c r="V1947" s="16">
        <f>SUM(W1947-4)</f>
        <v>42209</v>
      </c>
      <c r="W1947" s="16">
        <f>SUM(X1947-3)</f>
        <v>42213</v>
      </c>
      <c r="X1947" s="10">
        <v>42216</v>
      </c>
      <c r="Y1947" s="654"/>
      <c r="Z1947" s="654"/>
      <c r="AA1947" s="231">
        <v>695000</v>
      </c>
      <c r="AB1947" s="860"/>
    </row>
    <row r="1948" spans="1:28" x14ac:dyDescent="0.25">
      <c r="A1948" s="698"/>
      <c r="B1948" s="766" t="s">
        <v>1648</v>
      </c>
      <c r="C1948" s="653"/>
      <c r="D1948" s="763"/>
      <c r="E1948" s="643"/>
      <c r="F1948" s="205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0"/>
      <c r="Y1948" s="654"/>
      <c r="Z1948" s="654"/>
      <c r="AA1948" s="231"/>
      <c r="AB1948" s="860"/>
    </row>
    <row r="1949" spans="1:28" x14ac:dyDescent="0.25">
      <c r="A1949" s="698"/>
      <c r="B1949" s="766" t="s">
        <v>1649</v>
      </c>
      <c r="C1949" s="653"/>
      <c r="D1949" s="763"/>
      <c r="E1949" s="643"/>
      <c r="F1949" s="205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0"/>
      <c r="Y1949" s="654"/>
      <c r="Z1949" s="654"/>
      <c r="AA1949" s="231"/>
      <c r="AB1949" s="860"/>
    </row>
    <row r="1950" spans="1:28" x14ac:dyDescent="0.25">
      <c r="A1950" s="698"/>
      <c r="B1950" s="766" t="s">
        <v>1650</v>
      </c>
      <c r="C1950" s="653"/>
      <c r="D1950" s="763"/>
      <c r="E1950" s="643"/>
      <c r="F1950" s="205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0"/>
      <c r="Y1950" s="654"/>
      <c r="Z1950" s="654"/>
      <c r="AA1950" s="231"/>
      <c r="AB1950" s="860"/>
    </row>
    <row r="1951" spans="1:28" ht="25.5" x14ac:dyDescent="0.25">
      <c r="A1951" s="698">
        <v>23</v>
      </c>
      <c r="B1951" s="765" t="s">
        <v>1651</v>
      </c>
      <c r="C1951" s="653" t="str">
        <f>IF(AA1951&gt;=470000,"LPN",IF(AND(AA1951&gt;190000,AA1951&lt;470000),"LP",IF(AND(AA1951&gt;=56000,AA1951&lt;=190000),"3C","2C ")))</f>
        <v xml:space="preserve">2C </v>
      </c>
      <c r="D1951" s="763" t="s">
        <v>1652</v>
      </c>
      <c r="E1951" s="643" t="s">
        <v>1653</v>
      </c>
      <c r="F1951" s="205"/>
      <c r="G1951" s="16"/>
      <c r="H1951" s="16"/>
      <c r="I1951" s="16"/>
      <c r="J1951" s="16"/>
      <c r="K1951" s="16">
        <f>SUM(L1951-8)</f>
        <v>42067</v>
      </c>
      <c r="L1951" s="16">
        <f>SUM(M1951*1)</f>
        <v>42075</v>
      </c>
      <c r="M1951" s="16">
        <f>SUM(N1951*1)</f>
        <v>42075</v>
      </c>
      <c r="N1951" s="16">
        <f>SUM(O1951-1)</f>
        <v>42075</v>
      </c>
      <c r="O1951" s="16">
        <f>SUM(U1951-3)</f>
        <v>42076</v>
      </c>
      <c r="P1951" s="16">
        <f>SUM(U1951*1)</f>
        <v>42079</v>
      </c>
      <c r="Q1951" s="16"/>
      <c r="R1951" s="16"/>
      <c r="S1951" s="16"/>
      <c r="T1951" s="16"/>
      <c r="U1951" s="16">
        <f>SUM(V1951-4)</f>
        <v>42079</v>
      </c>
      <c r="V1951" s="16">
        <f>SUM(W1951-4)</f>
        <v>42083</v>
      </c>
      <c r="W1951" s="16">
        <f>SUM(X1951-3)</f>
        <v>42087</v>
      </c>
      <c r="X1951" s="10">
        <v>42090</v>
      </c>
      <c r="Y1951" s="654"/>
      <c r="Z1951" s="654"/>
      <c r="AA1951" s="231">
        <v>50000</v>
      </c>
      <c r="AB1951" s="860"/>
    </row>
    <row r="1952" spans="1:28" x14ac:dyDescent="0.25">
      <c r="A1952" s="698"/>
      <c r="B1952" s="766" t="s">
        <v>1654</v>
      </c>
      <c r="C1952" s="653"/>
      <c r="D1952" s="763"/>
      <c r="E1952" s="643"/>
      <c r="F1952" s="205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0"/>
      <c r="Y1952" s="654"/>
      <c r="Z1952" s="654"/>
      <c r="AA1952" s="231"/>
      <c r="AB1952" s="860"/>
    </row>
    <row r="1953" spans="1:28" x14ac:dyDescent="0.25">
      <c r="A1953" s="698"/>
      <c r="B1953" s="766" t="s">
        <v>1655</v>
      </c>
      <c r="C1953" s="653"/>
      <c r="D1953" s="763"/>
      <c r="E1953" s="643"/>
      <c r="F1953" s="205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0"/>
      <c r="Y1953" s="654"/>
      <c r="Z1953" s="654"/>
      <c r="AA1953" s="231"/>
      <c r="AB1953" s="860"/>
    </row>
    <row r="1954" spans="1:28" x14ac:dyDescent="0.25">
      <c r="A1954" s="698"/>
      <c r="B1954" s="767" t="s">
        <v>1656</v>
      </c>
      <c r="C1954" s="653"/>
      <c r="D1954" s="763"/>
      <c r="E1954" s="643"/>
      <c r="F1954" s="641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0"/>
      <c r="Y1954" s="654"/>
      <c r="Z1954" s="654"/>
      <c r="AA1954" s="231"/>
      <c r="AB1954" s="860"/>
    </row>
    <row r="1955" spans="1:28" ht="25.5" x14ac:dyDescent="0.25">
      <c r="A1955" s="698">
        <v>24</v>
      </c>
      <c r="B1955" s="757" t="str">
        <f>[2]UDEM!$F$106</f>
        <v>Equipo de Comunicación</v>
      </c>
      <c r="C1955" s="653" t="str">
        <f>IF(AA1955&gt;=470000,"LPN",IF(AND(AA1955&gt;190000,AA1955&lt;470000),"LP",IF(AND(AA1955&gt;=56000,AA1955&lt;=190000),"3C","2C ")))</f>
        <v>LP</v>
      </c>
      <c r="D1955" s="763" t="s">
        <v>1538</v>
      </c>
      <c r="E1955" s="643" t="s">
        <v>1657</v>
      </c>
      <c r="F1955" s="205"/>
      <c r="G1955" s="16"/>
      <c r="H1955" s="16"/>
      <c r="I1955" s="16"/>
      <c r="J1955" s="16"/>
      <c r="K1955" s="16">
        <f>SUM(L1955-8)</f>
        <v>42256</v>
      </c>
      <c r="L1955" s="16">
        <f>SUM(M1955*1)</f>
        <v>42264</v>
      </c>
      <c r="M1955" s="16">
        <f>SUM(N1955*1)</f>
        <v>42264</v>
      </c>
      <c r="N1955" s="16">
        <f>SUM(O1955-1)</f>
        <v>42264</v>
      </c>
      <c r="O1955" s="16">
        <f>SUM(U1955-3)</f>
        <v>42265</v>
      </c>
      <c r="P1955" s="16">
        <f>SUM(U1955*1)</f>
        <v>42268</v>
      </c>
      <c r="Q1955" s="16"/>
      <c r="R1955" s="16"/>
      <c r="S1955" s="16"/>
      <c r="T1955" s="16"/>
      <c r="U1955" s="16">
        <f>SUM(V1955-4)</f>
        <v>42268</v>
      </c>
      <c r="V1955" s="16">
        <f>SUM(W1955-4)</f>
        <v>42272</v>
      </c>
      <c r="W1955" s="16">
        <f>SUM(X1955-3)</f>
        <v>42276</v>
      </c>
      <c r="X1955" s="10">
        <v>42279</v>
      </c>
      <c r="Y1955" s="654"/>
      <c r="Z1955" s="654"/>
      <c r="AA1955" s="231">
        <v>440000</v>
      </c>
      <c r="AB1955" s="860"/>
    </row>
    <row r="1956" spans="1:28" x14ac:dyDescent="0.25">
      <c r="A1956" s="698"/>
      <c r="B1956" s="766" t="s">
        <v>1658</v>
      </c>
      <c r="C1956" s="653"/>
      <c r="D1956" s="763"/>
      <c r="E1956" s="643"/>
      <c r="F1956" s="205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0"/>
      <c r="Y1956" s="654"/>
      <c r="Z1956" s="654"/>
      <c r="AA1956" s="231"/>
      <c r="AB1956" s="860"/>
    </row>
    <row r="1957" spans="1:28" x14ac:dyDescent="0.25">
      <c r="A1957" s="698"/>
      <c r="B1957" s="766" t="s">
        <v>1659</v>
      </c>
      <c r="C1957" s="653"/>
      <c r="D1957" s="763"/>
      <c r="E1957" s="643"/>
      <c r="F1957" s="205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0"/>
      <c r="Y1957" s="654"/>
      <c r="Z1957" s="654"/>
      <c r="AA1957" s="231"/>
      <c r="AB1957" s="860"/>
    </row>
    <row r="1958" spans="1:28" x14ac:dyDescent="0.25">
      <c r="A1958" s="698"/>
      <c r="B1958" s="766" t="s">
        <v>1660</v>
      </c>
      <c r="C1958" s="653"/>
      <c r="D1958" s="763"/>
      <c r="E1958" s="643"/>
      <c r="F1958" s="205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0"/>
      <c r="Y1958" s="654"/>
      <c r="Z1958" s="654"/>
      <c r="AA1958" s="231"/>
      <c r="AB1958" s="860"/>
    </row>
    <row r="1959" spans="1:28" x14ac:dyDescent="0.25">
      <c r="A1959" s="698"/>
      <c r="B1959" s="766" t="s">
        <v>1661</v>
      </c>
      <c r="C1959" s="653"/>
      <c r="D1959" s="763"/>
      <c r="E1959" s="643"/>
      <c r="F1959" s="205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0"/>
      <c r="Y1959" s="654"/>
      <c r="Z1959" s="654"/>
      <c r="AA1959" s="231"/>
      <c r="AB1959" s="860"/>
    </row>
    <row r="1960" spans="1:28" x14ac:dyDescent="0.25">
      <c r="A1960" s="698"/>
      <c r="B1960" s="766" t="s">
        <v>1662</v>
      </c>
      <c r="C1960" s="653"/>
      <c r="D1960" s="763"/>
      <c r="E1960" s="643"/>
      <c r="F1960" s="205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0"/>
      <c r="Y1960" s="654"/>
      <c r="Z1960" s="654"/>
      <c r="AA1960" s="231"/>
      <c r="AB1960" s="860"/>
    </row>
    <row r="1961" spans="1:28" ht="25.5" x14ac:dyDescent="0.25">
      <c r="A1961" s="698">
        <v>25</v>
      </c>
      <c r="B1961" s="765" t="s">
        <v>1663</v>
      </c>
      <c r="C1961" s="653" t="str">
        <f>IF(AA1961&gt;=470000,"LPN",IF(AND(AA1961&gt;190000,AA1961&lt;470000),"LP",IF(AND(AA1961&gt;=56000,AA1961&lt;=190000),"3C","2C ")))</f>
        <v>LP</v>
      </c>
      <c r="D1961" s="763" t="s">
        <v>1538</v>
      </c>
      <c r="E1961" s="643" t="s">
        <v>1664</v>
      </c>
      <c r="F1961" s="205"/>
      <c r="G1961" s="16"/>
      <c r="H1961" s="16"/>
      <c r="I1961" s="16"/>
      <c r="J1961" s="16"/>
      <c r="K1961" s="16">
        <f>SUM(L1961-8)</f>
        <v>42228</v>
      </c>
      <c r="L1961" s="16">
        <f>SUM(M1961*1)</f>
        <v>42236</v>
      </c>
      <c r="M1961" s="16">
        <f>SUM(N1961*1)</f>
        <v>42236</v>
      </c>
      <c r="N1961" s="16">
        <f>SUM(O1961-1)</f>
        <v>42236</v>
      </c>
      <c r="O1961" s="16">
        <f>SUM(U1961-3)</f>
        <v>42237</v>
      </c>
      <c r="P1961" s="16">
        <f>SUM(U1961*1)</f>
        <v>42240</v>
      </c>
      <c r="Q1961" s="16"/>
      <c r="R1961" s="16"/>
      <c r="S1961" s="16"/>
      <c r="T1961" s="16"/>
      <c r="U1961" s="16">
        <f>SUM(V1961-4)</f>
        <v>42240</v>
      </c>
      <c r="V1961" s="16">
        <f>SUM(W1961-4)</f>
        <v>42244</v>
      </c>
      <c r="W1961" s="16">
        <f>SUM(X1961-3)</f>
        <v>42248</v>
      </c>
      <c r="X1961" s="10">
        <v>42251</v>
      </c>
      <c r="Y1961" s="654"/>
      <c r="Z1961" s="654"/>
      <c r="AA1961" s="231">
        <v>450000</v>
      </c>
      <c r="AB1961" s="860"/>
    </row>
    <row r="1962" spans="1:28" x14ac:dyDescent="0.25">
      <c r="A1962" s="698"/>
      <c r="B1962" s="766" t="s">
        <v>1665</v>
      </c>
      <c r="C1962" s="653"/>
      <c r="D1962" s="763"/>
      <c r="E1962" s="643"/>
      <c r="F1962" s="205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0"/>
      <c r="Y1962" s="654"/>
      <c r="Z1962" s="654"/>
      <c r="AA1962" s="231"/>
      <c r="AB1962" s="860"/>
    </row>
    <row r="1963" spans="1:28" x14ac:dyDescent="0.25">
      <c r="A1963" s="698"/>
      <c r="B1963" s="766" t="s">
        <v>1666</v>
      </c>
      <c r="C1963" s="653"/>
      <c r="D1963" s="763"/>
      <c r="E1963" s="643"/>
      <c r="F1963" s="205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654"/>
      <c r="Z1963" s="654"/>
      <c r="AA1963" s="231"/>
      <c r="AB1963" s="860"/>
    </row>
    <row r="1964" spans="1:28" x14ac:dyDescent="0.25">
      <c r="A1964" s="698"/>
      <c r="B1964" s="766" t="s">
        <v>1667</v>
      </c>
      <c r="C1964" s="653"/>
      <c r="D1964" s="763"/>
      <c r="E1964" s="643"/>
      <c r="F1964" s="205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654"/>
      <c r="Z1964" s="654"/>
      <c r="AA1964" s="231"/>
      <c r="AB1964" s="860"/>
    </row>
    <row r="1965" spans="1:28" x14ac:dyDescent="0.25">
      <c r="A1965" s="452"/>
      <c r="B1965" s="981" t="s">
        <v>173</v>
      </c>
      <c r="C1965" s="944" t="s">
        <v>35</v>
      </c>
      <c r="D1965" s="944"/>
      <c r="E1965" s="944"/>
      <c r="F1965" s="944"/>
      <c r="G1965" s="944"/>
      <c r="H1965" s="944"/>
      <c r="I1965" s="944"/>
      <c r="J1965" s="944"/>
      <c r="K1965" s="944"/>
      <c r="L1965" s="944"/>
      <c r="M1965" s="944"/>
      <c r="N1965" s="944"/>
      <c r="O1965" s="944"/>
      <c r="P1965" s="944"/>
      <c r="Q1965" s="944"/>
      <c r="R1965" s="944"/>
      <c r="S1965" s="944"/>
      <c r="T1965" s="944"/>
      <c r="U1965" s="944"/>
      <c r="V1965" s="944"/>
      <c r="W1965" s="944"/>
      <c r="X1965" s="944"/>
      <c r="Y1965" s="944"/>
      <c r="Z1965" s="944"/>
      <c r="AA1965" s="540">
        <f>SUM(AA1865:AA1961)</f>
        <v>120186354</v>
      </c>
      <c r="AB1965" s="866"/>
    </row>
    <row r="1966" spans="1:28" ht="15.75" x14ac:dyDescent="0.25">
      <c r="A1966" s="452"/>
      <c r="B1966" s="981"/>
      <c r="C1966" s="982" t="s">
        <v>36</v>
      </c>
      <c r="D1966" s="982"/>
      <c r="E1966" s="982"/>
      <c r="F1966" s="946"/>
      <c r="G1966" s="946"/>
      <c r="H1966" s="946"/>
      <c r="I1966" s="946"/>
      <c r="J1966" s="946"/>
      <c r="K1966" s="946"/>
      <c r="L1966" s="946"/>
      <c r="M1966" s="946"/>
      <c r="N1966" s="946"/>
      <c r="O1966" s="946"/>
      <c r="P1966" s="946"/>
      <c r="Q1966" s="946"/>
      <c r="R1966" s="946"/>
      <c r="S1966" s="946"/>
      <c r="T1966" s="946"/>
      <c r="U1966" s="946"/>
      <c r="V1966" s="946"/>
      <c r="W1966" s="946"/>
      <c r="X1966" s="946"/>
      <c r="Y1966" s="946"/>
      <c r="Z1966" s="946"/>
      <c r="AA1966" s="263"/>
      <c r="AB1966" s="867"/>
    </row>
    <row r="1967" spans="1:28" x14ac:dyDescent="0.25">
      <c r="A1967" s="162"/>
      <c r="B1967" s="156"/>
      <c r="C1967" s="157"/>
      <c r="D1967" s="157"/>
      <c r="E1967" s="157"/>
      <c r="F1967" s="157"/>
      <c r="G1967" s="157"/>
      <c r="H1967" s="157"/>
      <c r="I1967" s="157"/>
      <c r="J1967" s="157"/>
      <c r="K1967" s="157"/>
      <c r="L1967" s="157"/>
      <c r="M1967" s="157"/>
      <c r="N1967" s="157"/>
      <c r="O1967" s="157"/>
      <c r="P1967" s="157"/>
      <c r="Q1967" s="157"/>
      <c r="R1967" s="157"/>
      <c r="S1967" s="157"/>
      <c r="T1967" s="157"/>
      <c r="U1967" s="157"/>
      <c r="V1967" s="157"/>
      <c r="W1967" s="157"/>
      <c r="X1967" s="266"/>
      <c r="Y1967" s="157"/>
      <c r="Z1967" s="157"/>
      <c r="AA1967" s="266"/>
      <c r="AB1967" s="868"/>
    </row>
    <row r="1968" spans="1:28" x14ac:dyDescent="0.25">
      <c r="B1968" s="158"/>
      <c r="C1968" s="159"/>
      <c r="D1968" s="159"/>
      <c r="E1968" s="159"/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1"/>
      <c r="R1968" s="161"/>
      <c r="S1968" s="162"/>
      <c r="T1968" s="162"/>
      <c r="U1968" s="162"/>
      <c r="V1968" s="162"/>
      <c r="W1968" s="163"/>
      <c r="X1968" s="264"/>
      <c r="Y1968" s="162"/>
      <c r="Z1968" s="164"/>
      <c r="AA1968" s="268"/>
      <c r="AB1968" s="868"/>
    </row>
    <row r="1969" spans="1:28" ht="31.5" x14ac:dyDescent="0.25">
      <c r="B1969" s="165" t="s">
        <v>174</v>
      </c>
      <c r="C1969" s="983" t="s">
        <v>1668</v>
      </c>
      <c r="D1969" s="983"/>
      <c r="E1969" s="984"/>
      <c r="F1969" s="169"/>
      <c r="G1969" s="457" t="s">
        <v>175</v>
      </c>
      <c r="H1969" s="953"/>
      <c r="I1969" s="954"/>
      <c r="J1969" s="171"/>
      <c r="K1969" s="171"/>
      <c r="L1969" s="172" t="s">
        <v>176</v>
      </c>
      <c r="M1969" s="173"/>
      <c r="N1969" s="167" t="s">
        <v>177</v>
      </c>
      <c r="O1969" s="169"/>
      <c r="P1969" s="174" t="s">
        <v>178</v>
      </c>
      <c r="Q1969" s="166"/>
      <c r="R1969" s="175"/>
      <c r="S1969" s="176"/>
      <c r="T1969" s="177" t="s">
        <v>179</v>
      </c>
      <c r="U1969" s="173"/>
      <c r="V1969" s="173"/>
      <c r="W1969" s="178" t="s">
        <v>177</v>
      </c>
      <c r="X1969" s="101"/>
      <c r="Y1969" s="955" t="s">
        <v>180</v>
      </c>
      <c r="Z1969" s="956"/>
      <c r="AA1969" s="957"/>
      <c r="AB1969" s="958"/>
    </row>
    <row r="1970" spans="1:28" ht="31.5" x14ac:dyDescent="0.25">
      <c r="B1970" s="179" t="s">
        <v>181</v>
      </c>
      <c r="C1970" s="951" t="s">
        <v>1669</v>
      </c>
      <c r="D1970" s="951"/>
      <c r="E1970" s="952"/>
      <c r="F1970" s="169"/>
      <c r="G1970" s="457" t="s">
        <v>182</v>
      </c>
      <c r="H1970" s="953"/>
      <c r="I1970" s="954"/>
      <c r="J1970" s="171"/>
      <c r="K1970" s="171"/>
      <c r="L1970" s="183" t="s">
        <v>183</v>
      </c>
      <c r="M1970" s="184"/>
      <c r="N1970" s="181" t="s">
        <v>177</v>
      </c>
      <c r="O1970" s="169"/>
      <c r="P1970" s="185" t="s">
        <v>184</v>
      </c>
      <c r="Q1970" s="180"/>
      <c r="R1970" s="186"/>
      <c r="S1970" s="176"/>
      <c r="T1970" s="187" t="s">
        <v>185</v>
      </c>
      <c r="U1970" s="188"/>
      <c r="V1970" s="184"/>
      <c r="W1970" s="189" t="s">
        <v>177</v>
      </c>
      <c r="X1970" s="101"/>
      <c r="Y1970" s="955" t="s">
        <v>186</v>
      </c>
      <c r="Z1970" s="956"/>
      <c r="AA1970" s="957"/>
      <c r="AB1970" s="958"/>
    </row>
    <row r="1971" spans="1:28" x14ac:dyDescent="0.25">
      <c r="B1971" s="119"/>
      <c r="C1971" s="119"/>
      <c r="D1971" s="119"/>
      <c r="E1971" s="119"/>
      <c r="F1971" s="190"/>
      <c r="G1971" s="190"/>
      <c r="H1971" s="190"/>
      <c r="I1971" s="190"/>
      <c r="J1971" s="190"/>
      <c r="K1971" s="190"/>
      <c r="L1971" s="190"/>
      <c r="M1971" s="190"/>
      <c r="N1971" s="190"/>
      <c r="O1971" s="190"/>
      <c r="P1971" s="190"/>
      <c r="Q1971" s="155"/>
      <c r="R1971" s="155"/>
      <c r="S1971" s="155"/>
      <c r="T1971" s="155"/>
      <c r="U1971" s="155"/>
      <c r="V1971" s="155"/>
      <c r="W1971" s="155"/>
      <c r="X1971" s="116"/>
      <c r="Y1971" s="155"/>
      <c r="Z1971" s="155"/>
      <c r="AA1971" s="116"/>
      <c r="AB1971" s="868"/>
    </row>
    <row r="1972" spans="1:28" x14ac:dyDescent="0.25">
      <c r="F1972" s="190"/>
      <c r="G1972" s="190"/>
      <c r="H1972" s="190"/>
      <c r="I1972" s="190"/>
      <c r="J1972" s="190"/>
      <c r="K1972" s="190"/>
      <c r="L1972" s="190"/>
      <c r="M1972" s="190"/>
      <c r="N1972" s="190"/>
      <c r="O1972" s="190"/>
      <c r="P1972" s="190"/>
      <c r="Q1972" s="155"/>
      <c r="R1972" s="155"/>
      <c r="S1972" s="155"/>
      <c r="T1972" s="155"/>
      <c r="U1972" s="155"/>
      <c r="V1972" s="155"/>
      <c r="W1972" s="155"/>
      <c r="X1972" s="116"/>
      <c r="Y1972" s="155"/>
      <c r="Z1972" s="155"/>
      <c r="AA1972" s="116"/>
      <c r="AB1972" s="868"/>
    </row>
    <row r="1973" spans="1:28" x14ac:dyDescent="0.25">
      <c r="B1973" s="119"/>
      <c r="C1973" s="119"/>
      <c r="D1973" s="119"/>
      <c r="E1973" s="922" t="s">
        <v>187</v>
      </c>
      <c r="F1973" s="923"/>
      <c r="G1973" s="923"/>
      <c r="H1973" s="923"/>
      <c r="I1973" s="923"/>
      <c r="J1973" s="923"/>
      <c r="K1973" s="923"/>
      <c r="L1973" s="923"/>
      <c r="M1973" s="923"/>
      <c r="N1973" s="923"/>
      <c r="O1973" s="923"/>
      <c r="P1973" s="923"/>
      <c r="Q1973" s="923"/>
      <c r="R1973" s="923"/>
      <c r="S1973" s="923"/>
      <c r="T1973" s="923"/>
      <c r="U1973" s="923"/>
      <c r="V1973" s="923"/>
      <c r="W1973" s="924"/>
      <c r="X1973" s="268"/>
      <c r="AA1973" s="268"/>
      <c r="AB1973" s="868"/>
    </row>
    <row r="1974" spans="1:28" x14ac:dyDescent="0.25">
      <c r="B1974" s="119"/>
      <c r="C1974" s="119"/>
      <c r="D1974" s="119"/>
      <c r="E1974" s="925"/>
      <c r="F1974" s="926"/>
      <c r="G1974" s="926"/>
      <c r="H1974" s="926"/>
      <c r="I1974" s="926"/>
      <c r="J1974" s="926"/>
      <c r="K1974" s="926"/>
      <c r="L1974" s="926"/>
      <c r="M1974" s="926"/>
      <c r="N1974" s="926"/>
      <c r="O1974" s="926"/>
      <c r="P1974" s="926"/>
      <c r="Q1974" s="926"/>
      <c r="R1974" s="926"/>
      <c r="S1974" s="926"/>
      <c r="T1974" s="926"/>
      <c r="U1974" s="926"/>
      <c r="V1974" s="926"/>
      <c r="W1974" s="927"/>
      <c r="X1974" s="268"/>
      <c r="AA1974" s="268"/>
      <c r="AB1974" s="868"/>
    </row>
    <row r="1975" spans="1:28" x14ac:dyDescent="0.25">
      <c r="E1975" s="191"/>
      <c r="F1975" s="162"/>
      <c r="G1975" s="162"/>
      <c r="H1975" s="162"/>
      <c r="I1975" s="162"/>
      <c r="J1975" s="162"/>
      <c r="K1975" s="162"/>
      <c r="L1975" s="162"/>
      <c r="M1975" s="162"/>
      <c r="N1975" s="162"/>
      <c r="O1975" s="162"/>
      <c r="P1975" s="162"/>
      <c r="Q1975" s="192"/>
      <c r="R1975" s="162"/>
      <c r="S1975" s="192"/>
      <c r="T1975" s="192"/>
      <c r="U1975" s="192"/>
      <c r="V1975" s="192"/>
      <c r="W1975" s="193"/>
      <c r="X1975" s="268"/>
      <c r="AA1975" s="268"/>
      <c r="AB1975" s="868"/>
    </row>
    <row r="1976" spans="1:28" x14ac:dyDescent="0.25">
      <c r="E1976" s="928" t="s">
        <v>188</v>
      </c>
      <c r="F1976" s="929"/>
      <c r="G1976" s="929"/>
      <c r="H1976" s="929"/>
      <c r="I1976" s="929"/>
      <c r="J1976" s="929"/>
      <c r="K1976" s="929"/>
      <c r="L1976" s="929"/>
      <c r="M1976" s="929"/>
      <c r="N1976" s="929"/>
      <c r="O1976" s="929"/>
      <c r="P1976" s="929"/>
      <c r="Q1976" s="929"/>
      <c r="R1976" s="929"/>
      <c r="S1976" s="929"/>
      <c r="T1976" s="929"/>
      <c r="U1976" s="929"/>
      <c r="V1976" s="929"/>
      <c r="W1976" s="930"/>
      <c r="X1976" s="268"/>
      <c r="AA1976" s="268"/>
      <c r="AB1976" s="868"/>
    </row>
    <row r="1978" spans="1:28" x14ac:dyDescent="0.25">
      <c r="A1978" s="768"/>
      <c r="B1978" s="959" t="s">
        <v>0</v>
      </c>
      <c r="C1978" s="959"/>
      <c r="D1978" s="959"/>
      <c r="E1978" s="959"/>
      <c r="F1978" s="959"/>
      <c r="G1978" s="959"/>
      <c r="H1978" s="959"/>
      <c r="I1978" s="959"/>
      <c r="J1978" s="959"/>
      <c r="K1978" s="959"/>
      <c r="L1978" s="959"/>
      <c r="M1978" s="959"/>
      <c r="N1978" s="959"/>
      <c r="O1978" s="959"/>
      <c r="P1978" s="959"/>
      <c r="Q1978" s="959"/>
      <c r="R1978" s="959"/>
      <c r="S1978" s="959"/>
      <c r="T1978" s="959"/>
      <c r="U1978" s="959"/>
      <c r="V1978" s="959"/>
      <c r="W1978" s="959"/>
      <c r="X1978" s="959"/>
      <c r="Y1978" s="959"/>
      <c r="Z1978" s="959"/>
      <c r="AA1978" s="959"/>
      <c r="AB1978" s="959"/>
    </row>
    <row r="1979" spans="1:28" x14ac:dyDescent="0.25">
      <c r="A1979" s="769"/>
      <c r="B1979" s="959" t="s">
        <v>1</v>
      </c>
      <c r="C1979" s="959"/>
      <c r="D1979" s="959"/>
      <c r="E1979" s="959"/>
      <c r="F1979" s="959"/>
      <c r="G1979" s="959"/>
      <c r="H1979" s="959"/>
      <c r="I1979" s="959"/>
      <c r="J1979" s="959"/>
      <c r="K1979" s="959"/>
      <c r="L1979" s="959"/>
      <c r="M1979" s="959"/>
      <c r="N1979" s="959"/>
      <c r="O1979" s="959"/>
      <c r="P1979" s="959"/>
      <c r="Q1979" s="959"/>
      <c r="R1979" s="959"/>
      <c r="S1979" s="959"/>
      <c r="T1979" s="959"/>
      <c r="U1979" s="959"/>
      <c r="V1979" s="959"/>
      <c r="W1979" s="959"/>
      <c r="X1979" s="959"/>
      <c r="Y1979" s="959"/>
      <c r="Z1979" s="959"/>
      <c r="AA1979" s="959"/>
      <c r="AB1979" s="959"/>
    </row>
    <row r="1980" spans="1:28" x14ac:dyDescent="0.25">
      <c r="A1980" s="769"/>
      <c r="B1980" s="959" t="s">
        <v>1670</v>
      </c>
      <c r="C1980" s="959"/>
      <c r="D1980" s="959"/>
      <c r="E1980" s="959"/>
      <c r="F1980" s="959"/>
      <c r="G1980" s="959"/>
      <c r="H1980" s="959"/>
      <c r="I1980" s="959"/>
      <c r="J1980" s="959"/>
      <c r="K1980" s="959"/>
      <c r="L1980" s="959"/>
      <c r="M1980" s="959"/>
      <c r="N1980" s="959"/>
      <c r="O1980" s="959"/>
      <c r="P1980" s="959"/>
      <c r="Q1980" s="959"/>
      <c r="R1980" s="959"/>
      <c r="S1980" s="959"/>
      <c r="T1980" s="959"/>
      <c r="U1980" s="959"/>
      <c r="V1980" s="959"/>
      <c r="W1980" s="959"/>
      <c r="X1980" s="959"/>
      <c r="Y1980" s="959"/>
      <c r="Z1980" s="959"/>
      <c r="AA1980" s="959"/>
      <c r="AB1980" s="959"/>
    </row>
    <row r="1981" spans="1:28" x14ac:dyDescent="0.25">
      <c r="A1981" s="769"/>
      <c r="B1981" s="959" t="s">
        <v>492</v>
      </c>
      <c r="C1981" s="959"/>
      <c r="D1981" s="959"/>
      <c r="E1981" s="959"/>
      <c r="F1981" s="959"/>
      <c r="G1981" s="959"/>
      <c r="H1981" s="959"/>
      <c r="I1981" s="959"/>
      <c r="J1981" s="959"/>
      <c r="K1981" s="959"/>
      <c r="L1981" s="959"/>
      <c r="M1981" s="959"/>
      <c r="N1981" s="959"/>
      <c r="O1981" s="959"/>
      <c r="P1981" s="959"/>
      <c r="Q1981" s="959"/>
      <c r="R1981" s="959"/>
      <c r="S1981" s="959"/>
      <c r="T1981" s="959"/>
      <c r="U1981" s="959"/>
      <c r="V1981" s="959"/>
      <c r="W1981" s="959"/>
      <c r="X1981" s="959"/>
      <c r="Y1981" s="959"/>
      <c r="Z1981" s="959"/>
      <c r="AA1981" s="959"/>
      <c r="AB1981" s="959"/>
    </row>
    <row r="1982" spans="1:28" x14ac:dyDescent="0.25">
      <c r="A1982" s="769"/>
      <c r="B1982" s="960"/>
      <c r="C1982" s="960"/>
      <c r="D1982" s="960"/>
      <c r="E1982" s="960"/>
      <c r="F1982" s="960"/>
      <c r="G1982" s="960"/>
      <c r="H1982" s="960"/>
      <c r="I1982" s="960"/>
      <c r="J1982" s="960"/>
      <c r="K1982" s="960"/>
      <c r="L1982" s="960"/>
      <c r="M1982" s="960"/>
      <c r="N1982" s="960"/>
      <c r="O1982" s="960"/>
      <c r="P1982" s="960"/>
      <c r="Q1982" s="960"/>
      <c r="R1982" s="960"/>
      <c r="S1982" s="960"/>
      <c r="T1982" s="960"/>
      <c r="U1982" s="960"/>
      <c r="V1982" s="960"/>
      <c r="W1982" s="960"/>
      <c r="X1982" s="960"/>
      <c r="Y1982" s="960"/>
      <c r="Z1982" s="960"/>
      <c r="AA1982" s="960"/>
      <c r="AB1982" s="960"/>
    </row>
    <row r="1983" spans="1:28" x14ac:dyDescent="0.25">
      <c r="A1983" s="769"/>
      <c r="B1983" s="770"/>
      <c r="C1983" s="618"/>
      <c r="D1983" s="618"/>
      <c r="E1983" s="618"/>
      <c r="F1983" s="618"/>
      <c r="G1983" s="618"/>
      <c r="H1983" s="618"/>
      <c r="I1983" s="618"/>
      <c r="J1983" s="618"/>
      <c r="K1983" s="618"/>
      <c r="L1983" s="618"/>
      <c r="M1983" s="618"/>
      <c r="N1983" s="618"/>
      <c r="O1983" s="618"/>
      <c r="P1983" s="618"/>
      <c r="Q1983" s="201"/>
      <c r="R1983" s="121"/>
      <c r="S1983" s="121"/>
      <c r="T1983" s="121"/>
      <c r="U1983" s="121"/>
      <c r="V1983" s="121"/>
      <c r="W1983" s="201"/>
      <c r="X1983" s="626"/>
      <c r="Y1983" s="201"/>
      <c r="Z1983" s="201"/>
      <c r="AA1983" s="626"/>
      <c r="AB1983" s="876"/>
    </row>
    <row r="1984" spans="1:28" x14ac:dyDescent="0.25">
      <c r="A1984" s="961" t="s">
        <v>1671</v>
      </c>
      <c r="B1984" s="961"/>
      <c r="C1984" s="961"/>
      <c r="D1984" s="961"/>
      <c r="E1984" s="961"/>
      <c r="F1984" s="961"/>
      <c r="G1984" s="962" t="s">
        <v>4</v>
      </c>
      <c r="H1984" s="962"/>
      <c r="I1984" s="962"/>
      <c r="J1984" s="962"/>
      <c r="K1984" s="962"/>
      <c r="L1984" s="962"/>
      <c r="M1984" s="962"/>
      <c r="N1984" s="962"/>
      <c r="O1984" s="962"/>
      <c r="P1984" s="962"/>
      <c r="Q1984" s="962"/>
      <c r="R1984" s="962"/>
      <c r="S1984" s="962"/>
      <c r="T1984" s="962"/>
      <c r="U1984" s="962"/>
      <c r="V1984" s="962"/>
      <c r="W1984" s="962"/>
      <c r="X1984" s="962"/>
      <c r="Y1984" s="962"/>
      <c r="Z1984" s="962"/>
      <c r="AA1984" s="962"/>
      <c r="AB1984" s="963"/>
    </row>
    <row r="1985" spans="1:28" x14ac:dyDescent="0.25">
      <c r="A1985" s="961"/>
      <c r="B1985" s="961"/>
      <c r="C1985" s="961"/>
      <c r="D1985" s="961"/>
      <c r="E1985" s="961"/>
      <c r="F1985" s="961"/>
      <c r="G1985" s="962" t="s">
        <v>5</v>
      </c>
      <c r="H1985" s="962"/>
      <c r="I1985" s="962"/>
      <c r="J1985" s="963"/>
      <c r="K1985" s="964" t="s">
        <v>6</v>
      </c>
      <c r="L1985" s="962"/>
      <c r="M1985" s="962"/>
      <c r="N1985" s="963"/>
      <c r="O1985" s="964" t="s">
        <v>7</v>
      </c>
      <c r="P1985" s="962"/>
      <c r="Q1985" s="962"/>
      <c r="R1985" s="962"/>
      <c r="S1985" s="964" t="s">
        <v>8</v>
      </c>
      <c r="T1985" s="962"/>
      <c r="U1985" s="962"/>
      <c r="V1985" s="963"/>
      <c r="W1985" s="964" t="s">
        <v>9</v>
      </c>
      <c r="X1985" s="963"/>
      <c r="Y1985" s="965" t="s">
        <v>10</v>
      </c>
      <c r="Z1985" s="966"/>
      <c r="AA1985" s="966"/>
      <c r="AB1985" s="967"/>
    </row>
    <row r="1986" spans="1:28" ht="15.75" thickBot="1" x14ac:dyDescent="0.3">
      <c r="A1986" s="961"/>
      <c r="B1986" s="961"/>
      <c r="C1986" s="961"/>
      <c r="D1986" s="961"/>
      <c r="E1986" s="961"/>
      <c r="F1986" s="961"/>
      <c r="G1986" s="964" t="s">
        <v>11</v>
      </c>
      <c r="H1986" s="963"/>
      <c r="I1986" s="971" t="s">
        <v>12</v>
      </c>
      <c r="J1986" s="972"/>
      <c r="K1986" s="973" t="s">
        <v>13</v>
      </c>
      <c r="L1986" s="972"/>
      <c r="M1986" s="973" t="s">
        <v>14</v>
      </c>
      <c r="N1986" s="972"/>
      <c r="O1986" s="973" t="s">
        <v>15</v>
      </c>
      <c r="P1986" s="972"/>
      <c r="Q1986" s="973" t="s">
        <v>16</v>
      </c>
      <c r="R1986" s="972"/>
      <c r="S1986" s="973" t="s">
        <v>17</v>
      </c>
      <c r="T1986" s="972"/>
      <c r="U1986" s="973" t="s">
        <v>18</v>
      </c>
      <c r="V1986" s="972"/>
      <c r="W1986" s="973" t="s">
        <v>19</v>
      </c>
      <c r="X1986" s="972"/>
      <c r="Y1986" s="968"/>
      <c r="Z1986" s="969"/>
      <c r="AA1986" s="969"/>
      <c r="AB1986" s="970"/>
    </row>
    <row r="1987" spans="1:28" ht="39" thickTop="1" x14ac:dyDescent="0.25">
      <c r="A1987" s="645" t="s">
        <v>20</v>
      </c>
      <c r="B1987" s="771" t="s">
        <v>21</v>
      </c>
      <c r="C1987" s="645" t="s">
        <v>22</v>
      </c>
      <c r="D1987" s="931" t="s">
        <v>23</v>
      </c>
      <c r="E1987" s="932"/>
      <c r="F1987" s="645" t="s">
        <v>24</v>
      </c>
      <c r="G1987" s="6" t="s">
        <v>25</v>
      </c>
      <c r="H1987" s="6" t="s">
        <v>26</v>
      </c>
      <c r="I1987" s="6" t="s">
        <v>25</v>
      </c>
      <c r="J1987" s="6" t="s">
        <v>26</v>
      </c>
      <c r="K1987" s="6" t="s">
        <v>25</v>
      </c>
      <c r="L1987" s="6" t="s">
        <v>26</v>
      </c>
      <c r="M1987" s="6" t="s">
        <v>25</v>
      </c>
      <c r="N1987" s="6" t="s">
        <v>26</v>
      </c>
      <c r="O1987" s="6" t="s">
        <v>25</v>
      </c>
      <c r="P1987" s="6" t="s">
        <v>26</v>
      </c>
      <c r="Q1987" s="645" t="s">
        <v>25</v>
      </c>
      <c r="R1987" s="645" t="s">
        <v>26</v>
      </c>
      <c r="S1987" s="645" t="s">
        <v>25</v>
      </c>
      <c r="T1987" s="645" t="s">
        <v>26</v>
      </c>
      <c r="U1987" s="645" t="s">
        <v>25</v>
      </c>
      <c r="V1987" s="645" t="s">
        <v>26</v>
      </c>
      <c r="W1987" s="645" t="s">
        <v>25</v>
      </c>
      <c r="X1987" s="209" t="s">
        <v>26</v>
      </c>
      <c r="Y1987" s="645" t="s">
        <v>27</v>
      </c>
      <c r="Z1987" s="645" t="s">
        <v>28</v>
      </c>
      <c r="AA1987" s="209" t="s">
        <v>29</v>
      </c>
      <c r="AB1987" s="921" t="s">
        <v>30</v>
      </c>
    </row>
    <row r="1988" spans="1:28" x14ac:dyDescent="0.25">
      <c r="A1988" s="933"/>
      <c r="B1988" s="932" t="s">
        <v>31</v>
      </c>
      <c r="C1988" s="935" t="s">
        <v>341</v>
      </c>
      <c r="D1988" s="936" t="s">
        <v>33</v>
      </c>
      <c r="E1988" s="937"/>
      <c r="F1988" s="938" t="s">
        <v>34</v>
      </c>
      <c r="G1988" s="648" t="s">
        <v>35</v>
      </c>
      <c r="H1988" s="648" t="s">
        <v>35</v>
      </c>
      <c r="I1988" s="648" t="s">
        <v>35</v>
      </c>
      <c r="J1988" s="648" t="s">
        <v>35</v>
      </c>
      <c r="K1988" s="648" t="s">
        <v>35</v>
      </c>
      <c r="L1988" s="648" t="s">
        <v>35</v>
      </c>
      <c r="M1988" s="648" t="s">
        <v>35</v>
      </c>
      <c r="N1988" s="648" t="s">
        <v>35</v>
      </c>
      <c r="O1988" s="648" t="s">
        <v>35</v>
      </c>
      <c r="P1988" s="648" t="s">
        <v>35</v>
      </c>
      <c r="Q1988" s="648" t="s">
        <v>35</v>
      </c>
      <c r="R1988" s="648" t="s">
        <v>35</v>
      </c>
      <c r="S1988" s="648" t="s">
        <v>35</v>
      </c>
      <c r="T1988" s="648" t="s">
        <v>35</v>
      </c>
      <c r="U1988" s="648" t="s">
        <v>35</v>
      </c>
      <c r="V1988" s="648" t="s">
        <v>35</v>
      </c>
      <c r="W1988" s="648" t="s">
        <v>35</v>
      </c>
      <c r="X1988" s="642" t="s">
        <v>35</v>
      </c>
      <c r="Y1988" s="939" t="s">
        <v>36</v>
      </c>
      <c r="Z1988" s="939" t="s">
        <v>36</v>
      </c>
      <c r="AA1988" s="940"/>
      <c r="AB1988" s="941" t="s">
        <v>36</v>
      </c>
    </row>
    <row r="1989" spans="1:28" ht="51" x14ac:dyDescent="0.25">
      <c r="A1989" s="934"/>
      <c r="B1989" s="932"/>
      <c r="C1989" s="935"/>
      <c r="D1989" s="772" t="s">
        <v>327</v>
      </c>
      <c r="E1989" s="772" t="s">
        <v>328</v>
      </c>
      <c r="F1989" s="938"/>
      <c r="G1989" s="773" t="s">
        <v>36</v>
      </c>
      <c r="H1989" s="773" t="s">
        <v>36</v>
      </c>
      <c r="I1989" s="773" t="s">
        <v>36</v>
      </c>
      <c r="J1989" s="773" t="s">
        <v>36</v>
      </c>
      <c r="K1989" s="773" t="s">
        <v>36</v>
      </c>
      <c r="L1989" s="773" t="s">
        <v>36</v>
      </c>
      <c r="M1989" s="773" t="s">
        <v>36</v>
      </c>
      <c r="N1989" s="773" t="s">
        <v>36</v>
      </c>
      <c r="O1989" s="773" t="s">
        <v>36</v>
      </c>
      <c r="P1989" s="773" t="s">
        <v>36</v>
      </c>
      <c r="Q1989" s="773" t="s">
        <v>36</v>
      </c>
      <c r="R1989" s="774" t="s">
        <v>36</v>
      </c>
      <c r="S1989" s="774" t="s">
        <v>36</v>
      </c>
      <c r="T1989" s="774" t="s">
        <v>36</v>
      </c>
      <c r="U1989" s="774" t="s">
        <v>36</v>
      </c>
      <c r="V1989" s="774" t="s">
        <v>36</v>
      </c>
      <c r="W1989" s="774" t="s">
        <v>36</v>
      </c>
      <c r="X1989" s="773" t="s">
        <v>36</v>
      </c>
      <c r="Y1989" s="939"/>
      <c r="Z1989" s="939"/>
      <c r="AA1989" s="940"/>
      <c r="AB1989" s="941"/>
    </row>
    <row r="1990" spans="1:28" ht="114.75" x14ac:dyDescent="0.25">
      <c r="A1990" s="775"/>
      <c r="B1990" s="432" t="s">
        <v>329</v>
      </c>
      <c r="C1990" s="435" t="s">
        <v>330</v>
      </c>
      <c r="D1990" s="435" t="s">
        <v>331</v>
      </c>
      <c r="E1990" s="435" t="s">
        <v>493</v>
      </c>
      <c r="F1990" s="435" t="s">
        <v>332</v>
      </c>
      <c r="G1990" s="776"/>
      <c r="H1990" s="776"/>
      <c r="I1990" s="776"/>
      <c r="J1990" s="776"/>
      <c r="K1990" s="776"/>
      <c r="L1990" s="776"/>
      <c r="M1990" s="776"/>
      <c r="N1990" s="776"/>
      <c r="O1990" s="776"/>
      <c r="P1990" s="776"/>
      <c r="Q1990" s="776"/>
      <c r="R1990" s="776"/>
      <c r="S1990" s="776"/>
      <c r="T1990" s="776"/>
      <c r="U1990" s="776"/>
      <c r="V1990" s="776"/>
      <c r="W1990" s="776"/>
      <c r="X1990" s="773"/>
      <c r="Y1990" s="437"/>
      <c r="Z1990" s="437"/>
      <c r="AA1990" s="777"/>
      <c r="AB1990" s="881"/>
    </row>
    <row r="1991" spans="1:28" ht="25.5" x14ac:dyDescent="0.25">
      <c r="A1991" s="566">
        <v>1</v>
      </c>
      <c r="B1991" s="778" t="s">
        <v>1672</v>
      </c>
      <c r="C1991" s="225"/>
      <c r="D1991" s="779" t="s">
        <v>1673</v>
      </c>
      <c r="E1991" s="555" t="s">
        <v>1674</v>
      </c>
      <c r="F1991" s="555" t="s">
        <v>1675</v>
      </c>
      <c r="G1991" s="16" t="s">
        <v>44</v>
      </c>
      <c r="H1991" s="16" t="s">
        <v>44</v>
      </c>
      <c r="I1991" s="16" t="s">
        <v>44</v>
      </c>
      <c r="J1991" s="16" t="s">
        <v>44</v>
      </c>
      <c r="K1991" s="16">
        <f>SUM(L1991-8)</f>
        <v>42012</v>
      </c>
      <c r="L1991" s="16">
        <f>SUM(M1991*1)</f>
        <v>42020</v>
      </c>
      <c r="M1991" s="16">
        <f>SUM(N1991*1)</f>
        <v>42020</v>
      </c>
      <c r="N1991" s="16">
        <f>SUM(O1991-1)</f>
        <v>42020</v>
      </c>
      <c r="O1991" s="16">
        <f>SUM(U1991-3)</f>
        <v>42021</v>
      </c>
      <c r="P1991" s="135">
        <f>SUM(U1991*1)</f>
        <v>42024</v>
      </c>
      <c r="Q1991" s="135" t="s">
        <v>44</v>
      </c>
      <c r="R1991" s="135" t="s">
        <v>44</v>
      </c>
      <c r="S1991" s="135" t="s">
        <v>44</v>
      </c>
      <c r="T1991" s="135" t="s">
        <v>44</v>
      </c>
      <c r="U1991" s="135">
        <f>SUM(V1991-4)</f>
        <v>42024</v>
      </c>
      <c r="V1991" s="135">
        <f>SUM(W1991-4)</f>
        <v>42028</v>
      </c>
      <c r="W1991" s="135">
        <f>SUM(X1991-3)</f>
        <v>42032</v>
      </c>
      <c r="X1991" s="10">
        <v>42035</v>
      </c>
      <c r="Y1991" s="647"/>
      <c r="Z1991" s="647"/>
      <c r="AA1991" s="484">
        <v>360000</v>
      </c>
      <c r="AB1991" s="885"/>
    </row>
    <row r="1992" spans="1:28" x14ac:dyDescent="0.25">
      <c r="A1992" s="566"/>
      <c r="B1992" s="778" t="s">
        <v>1676</v>
      </c>
      <c r="C1992" s="225"/>
      <c r="D1992" s="779"/>
      <c r="E1992" s="555"/>
      <c r="F1992" s="555"/>
      <c r="G1992" s="16"/>
      <c r="H1992" s="16"/>
      <c r="I1992" s="16"/>
      <c r="J1992" s="16"/>
      <c r="K1992" s="16"/>
      <c r="L1992" s="16"/>
      <c r="M1992" s="16"/>
      <c r="N1992" s="16"/>
      <c r="O1992" s="16"/>
      <c r="P1992" s="135"/>
      <c r="Q1992" s="135"/>
      <c r="R1992" s="135"/>
      <c r="S1992" s="135"/>
      <c r="T1992" s="135"/>
      <c r="U1992" s="135"/>
      <c r="V1992" s="135"/>
      <c r="W1992" s="135"/>
      <c r="X1992" s="149"/>
      <c r="Y1992" s="647"/>
      <c r="Z1992" s="647"/>
      <c r="AA1992" s="231"/>
      <c r="AB1992" s="885"/>
    </row>
    <row r="1993" spans="1:28" ht="25.5" x14ac:dyDescent="0.25">
      <c r="A1993" s="566">
        <v>2</v>
      </c>
      <c r="B1993" s="778" t="s">
        <v>1677</v>
      </c>
      <c r="C1993" s="225"/>
      <c r="D1993" s="779" t="s">
        <v>1673</v>
      </c>
      <c r="E1993" s="555" t="s">
        <v>1678</v>
      </c>
      <c r="F1993" s="555" t="s">
        <v>1675</v>
      </c>
      <c r="G1993" s="16" t="s">
        <v>44</v>
      </c>
      <c r="H1993" s="16" t="s">
        <v>44</v>
      </c>
      <c r="I1993" s="16" t="s">
        <v>44</v>
      </c>
      <c r="J1993" s="16" t="s">
        <v>44</v>
      </c>
      <c r="K1993" s="16">
        <f>SUM(L1993-8)</f>
        <v>42012</v>
      </c>
      <c r="L1993" s="16">
        <f>SUM(M1993*1)</f>
        <v>42020</v>
      </c>
      <c r="M1993" s="16">
        <f>SUM(N1993*1)</f>
        <v>42020</v>
      </c>
      <c r="N1993" s="16">
        <f>SUM(O1993-1)</f>
        <v>42020</v>
      </c>
      <c r="O1993" s="16">
        <f>SUM(U1993-3)</f>
        <v>42021</v>
      </c>
      <c r="P1993" s="135">
        <f>SUM(U1993*1)</f>
        <v>42024</v>
      </c>
      <c r="Q1993" s="135" t="s">
        <v>44</v>
      </c>
      <c r="R1993" s="135" t="s">
        <v>44</v>
      </c>
      <c r="S1993" s="135" t="s">
        <v>44</v>
      </c>
      <c r="T1993" s="135" t="s">
        <v>44</v>
      </c>
      <c r="U1993" s="135">
        <f>SUM(V1993-4)</f>
        <v>42024</v>
      </c>
      <c r="V1993" s="135">
        <f>SUM(W1993-4)</f>
        <v>42028</v>
      </c>
      <c r="W1993" s="135">
        <f>SUM(X1993-3)</f>
        <v>42032</v>
      </c>
      <c r="X1993" s="10">
        <v>42035</v>
      </c>
      <c r="Y1993" s="647"/>
      <c r="Z1993" s="647"/>
      <c r="AA1993" s="484">
        <v>85000</v>
      </c>
      <c r="AB1993" s="885"/>
    </row>
    <row r="1994" spans="1:28" x14ac:dyDescent="0.25">
      <c r="A1994" s="566"/>
      <c r="B1994" s="778" t="s">
        <v>1679</v>
      </c>
      <c r="C1994" s="639"/>
      <c r="D1994" s="780"/>
      <c r="E1994" s="643"/>
      <c r="F1994" s="205"/>
      <c r="G1994" s="16"/>
      <c r="H1994" s="16"/>
      <c r="I1994" s="16"/>
      <c r="J1994" s="16"/>
      <c r="K1994" s="16"/>
      <c r="L1994" s="16"/>
      <c r="M1994" s="16"/>
      <c r="N1994" s="16"/>
      <c r="O1994" s="16"/>
      <c r="P1994" s="135"/>
      <c r="Q1994" s="135"/>
      <c r="R1994" s="135"/>
      <c r="S1994" s="135"/>
      <c r="T1994" s="135"/>
      <c r="U1994" s="135"/>
      <c r="V1994" s="135"/>
      <c r="W1994" s="135"/>
      <c r="X1994" s="10"/>
      <c r="Y1994" s="647"/>
      <c r="Z1994" s="647"/>
      <c r="AA1994" s="231"/>
      <c r="AB1994" s="885"/>
    </row>
    <row r="1995" spans="1:28" ht="25.5" x14ac:dyDescent="0.25">
      <c r="A1995" s="566">
        <v>3</v>
      </c>
      <c r="B1995" s="778" t="s">
        <v>1680</v>
      </c>
      <c r="C1995" s="225"/>
      <c r="D1995" s="779" t="s">
        <v>1673</v>
      </c>
      <c r="E1995" s="555" t="s">
        <v>1681</v>
      </c>
      <c r="F1995" s="555" t="s">
        <v>1675</v>
      </c>
      <c r="G1995" s="16" t="s">
        <v>44</v>
      </c>
      <c r="H1995" s="16" t="s">
        <v>44</v>
      </c>
      <c r="I1995" s="16" t="s">
        <v>44</v>
      </c>
      <c r="J1995" s="16" t="s">
        <v>44</v>
      </c>
      <c r="K1995" s="16">
        <f>SUM(L1995-8)</f>
        <v>42162</v>
      </c>
      <c r="L1995" s="16">
        <f>SUM(M1995*1)</f>
        <v>42170</v>
      </c>
      <c r="M1995" s="16">
        <f>SUM(N1995*1)</f>
        <v>42170</v>
      </c>
      <c r="N1995" s="16">
        <f>SUM(O1995-1)</f>
        <v>42170</v>
      </c>
      <c r="O1995" s="16">
        <f>SUM(U1995-3)</f>
        <v>42171</v>
      </c>
      <c r="P1995" s="135">
        <f>SUM(U1995*1)</f>
        <v>42174</v>
      </c>
      <c r="Q1995" s="135" t="s">
        <v>44</v>
      </c>
      <c r="R1995" s="135" t="s">
        <v>44</v>
      </c>
      <c r="S1995" s="135" t="s">
        <v>44</v>
      </c>
      <c r="T1995" s="135" t="s">
        <v>44</v>
      </c>
      <c r="U1995" s="135">
        <f>SUM(V1995-4)</f>
        <v>42174</v>
      </c>
      <c r="V1995" s="135">
        <f>SUM(W1995-4)</f>
        <v>42178</v>
      </c>
      <c r="W1995" s="135">
        <f>SUM(X1995-3)</f>
        <v>42182</v>
      </c>
      <c r="X1995" s="10">
        <v>42185</v>
      </c>
      <c r="Y1995" s="647"/>
      <c r="Z1995" s="647"/>
      <c r="AA1995" s="235">
        <v>25000</v>
      </c>
      <c r="AB1995" s="885"/>
    </row>
    <row r="1996" spans="1:28" x14ac:dyDescent="0.25">
      <c r="A1996" s="566"/>
      <c r="B1996" s="778" t="s">
        <v>1682</v>
      </c>
      <c r="C1996" s="639"/>
      <c r="D1996" s="780"/>
      <c r="E1996" s="643"/>
      <c r="F1996" s="205"/>
      <c r="G1996" s="16"/>
      <c r="H1996" s="16"/>
      <c r="I1996" s="16"/>
      <c r="J1996" s="16"/>
      <c r="K1996" s="16"/>
      <c r="L1996" s="16"/>
      <c r="M1996" s="16"/>
      <c r="N1996" s="16"/>
      <c r="O1996" s="16"/>
      <c r="P1996" s="135"/>
      <c r="Q1996" s="135"/>
      <c r="R1996" s="135"/>
      <c r="S1996" s="135"/>
      <c r="T1996" s="135"/>
      <c r="U1996" s="135"/>
      <c r="V1996" s="135"/>
      <c r="W1996" s="135"/>
      <c r="X1996" s="10"/>
      <c r="Y1996" s="647"/>
      <c r="Z1996" s="647"/>
      <c r="AA1996" s="231"/>
      <c r="AB1996" s="885"/>
    </row>
    <row r="1997" spans="1:28" ht="25.5" x14ac:dyDescent="0.25">
      <c r="A1997" s="566">
        <v>4</v>
      </c>
      <c r="B1997" s="778" t="s">
        <v>1683</v>
      </c>
      <c r="C1997" s="225" t="s">
        <v>1684</v>
      </c>
      <c r="D1997" s="779" t="s">
        <v>1673</v>
      </c>
      <c r="E1997" s="555" t="s">
        <v>1685</v>
      </c>
      <c r="F1997" s="555" t="s">
        <v>1675</v>
      </c>
      <c r="G1997" s="16" t="s">
        <v>44</v>
      </c>
      <c r="H1997" s="16" t="s">
        <v>44</v>
      </c>
      <c r="I1997" s="16" t="s">
        <v>44</v>
      </c>
      <c r="J1997" s="16" t="s">
        <v>44</v>
      </c>
      <c r="K1997" s="16">
        <f>SUM(L1997-8)</f>
        <v>42012</v>
      </c>
      <c r="L1997" s="16">
        <f>SUM(M1997*1)</f>
        <v>42020</v>
      </c>
      <c r="M1997" s="16">
        <f>SUM(N1997*1)</f>
        <v>42020</v>
      </c>
      <c r="N1997" s="16">
        <f>SUM(O1997-1)</f>
        <v>42020</v>
      </c>
      <c r="O1997" s="16">
        <f>SUM(U1997-3)</f>
        <v>42021</v>
      </c>
      <c r="P1997" s="135">
        <f>SUM(U1997*1)</f>
        <v>42024</v>
      </c>
      <c r="Q1997" s="135" t="s">
        <v>44</v>
      </c>
      <c r="R1997" s="135" t="s">
        <v>44</v>
      </c>
      <c r="S1997" s="135" t="s">
        <v>44</v>
      </c>
      <c r="T1997" s="135" t="s">
        <v>44</v>
      </c>
      <c r="U1997" s="135">
        <f>SUM(V1997-4)</f>
        <v>42024</v>
      </c>
      <c r="V1997" s="135">
        <f>SUM(W1997-4)</f>
        <v>42028</v>
      </c>
      <c r="W1997" s="135">
        <f>SUM(X1997-3)</f>
        <v>42032</v>
      </c>
      <c r="X1997" s="10">
        <v>42035</v>
      </c>
      <c r="Y1997" s="647"/>
      <c r="Z1997" s="647"/>
      <c r="AA1997" s="484">
        <v>1480000</v>
      </c>
      <c r="AB1997" s="885"/>
    </row>
    <row r="1998" spans="1:28" x14ac:dyDescent="0.25">
      <c r="A1998" s="566"/>
      <c r="B1998" s="778" t="s">
        <v>1686</v>
      </c>
      <c r="C1998" s="639"/>
      <c r="D1998" s="780"/>
      <c r="E1998" s="643"/>
      <c r="F1998" s="205"/>
      <c r="G1998" s="16"/>
      <c r="H1998" s="16"/>
      <c r="I1998" s="16"/>
      <c r="J1998" s="16"/>
      <c r="K1998" s="16"/>
      <c r="L1998" s="16"/>
      <c r="M1998" s="16"/>
      <c r="N1998" s="16"/>
      <c r="O1998" s="16"/>
      <c r="P1998" s="135"/>
      <c r="Q1998" s="135"/>
      <c r="R1998" s="135"/>
      <c r="S1998" s="135"/>
      <c r="T1998" s="135"/>
      <c r="U1998" s="135"/>
      <c r="V1998" s="135"/>
      <c r="W1998" s="135"/>
      <c r="X1998" s="10"/>
      <c r="Y1998" s="647"/>
      <c r="Z1998" s="647"/>
      <c r="AA1998" s="231"/>
      <c r="AB1998" s="885"/>
    </row>
    <row r="1999" spans="1:28" ht="25.5" x14ac:dyDescent="0.25">
      <c r="A1999" s="566">
        <v>5</v>
      </c>
      <c r="B1999" s="778" t="s">
        <v>1687</v>
      </c>
      <c r="C1999" s="225" t="s">
        <v>93</v>
      </c>
      <c r="D1999" s="779" t="s">
        <v>1673</v>
      </c>
      <c r="E1999" s="555" t="s">
        <v>1688</v>
      </c>
      <c r="F1999" s="555" t="s">
        <v>1675</v>
      </c>
      <c r="G1999" s="16" t="s">
        <v>44</v>
      </c>
      <c r="H1999" s="16" t="s">
        <v>44</v>
      </c>
      <c r="I1999" s="16" t="s">
        <v>44</v>
      </c>
      <c r="J1999" s="16" t="s">
        <v>44</v>
      </c>
      <c r="K1999" s="16">
        <f>SUM(L1999-8)</f>
        <v>42070</v>
      </c>
      <c r="L1999" s="16">
        <f>SUM(M1999*1)</f>
        <v>42078</v>
      </c>
      <c r="M1999" s="16">
        <f>SUM(N1999*1)</f>
        <v>42078</v>
      </c>
      <c r="N1999" s="16">
        <f>SUM(O1999-1)</f>
        <v>42078</v>
      </c>
      <c r="O1999" s="16">
        <f>SUM(U1999-3)</f>
        <v>42079</v>
      </c>
      <c r="P1999" s="135">
        <f>SUM(U1999*1)</f>
        <v>42082</v>
      </c>
      <c r="Q1999" s="135" t="s">
        <v>44</v>
      </c>
      <c r="R1999" s="135" t="s">
        <v>44</v>
      </c>
      <c r="S1999" s="135" t="s">
        <v>44</v>
      </c>
      <c r="T1999" s="135" t="s">
        <v>44</v>
      </c>
      <c r="U1999" s="135">
        <f>SUM(V1999-4)</f>
        <v>42082</v>
      </c>
      <c r="V1999" s="135">
        <f>SUM(W1999-4)</f>
        <v>42086</v>
      </c>
      <c r="W1999" s="135">
        <f>SUM(X1999-3)</f>
        <v>42090</v>
      </c>
      <c r="X1999" s="10">
        <v>42093</v>
      </c>
      <c r="Y1999" s="647"/>
      <c r="Z1999" s="647"/>
      <c r="AA1999" s="484">
        <v>40000</v>
      </c>
      <c r="AB1999" s="885"/>
    </row>
    <row r="2000" spans="1:28" x14ac:dyDescent="0.25">
      <c r="A2000" s="566"/>
      <c r="B2000" s="778" t="s">
        <v>1689</v>
      </c>
      <c r="C2000" s="639"/>
      <c r="D2000" s="780"/>
      <c r="E2000" s="643"/>
      <c r="F2000" s="205"/>
      <c r="G2000" s="16"/>
      <c r="H2000" s="16"/>
      <c r="I2000" s="16"/>
      <c r="J2000" s="16"/>
      <c r="K2000" s="16"/>
      <c r="L2000" s="16"/>
      <c r="M2000" s="16"/>
      <c r="N2000" s="16"/>
      <c r="O2000" s="16"/>
      <c r="P2000" s="135"/>
      <c r="Q2000" s="135"/>
      <c r="R2000" s="135"/>
      <c r="S2000" s="135"/>
      <c r="T2000" s="135"/>
      <c r="U2000" s="135"/>
      <c r="V2000" s="135"/>
      <c r="W2000" s="135"/>
      <c r="X2000" s="10"/>
      <c r="Y2000" s="647"/>
      <c r="Z2000" s="647"/>
      <c r="AA2000" s="231"/>
      <c r="AB2000" s="885"/>
    </row>
    <row r="2001" spans="1:28" ht="25.5" x14ac:dyDescent="0.25">
      <c r="A2001" s="566">
        <v>6</v>
      </c>
      <c r="B2001" s="778" t="s">
        <v>1690</v>
      </c>
      <c r="C2001" s="225" t="s">
        <v>93</v>
      </c>
      <c r="D2001" s="779" t="s">
        <v>1673</v>
      </c>
      <c r="E2001" s="555" t="s">
        <v>1691</v>
      </c>
      <c r="F2001" s="555" t="s">
        <v>1675</v>
      </c>
      <c r="G2001" s="16" t="s">
        <v>44</v>
      </c>
      <c r="H2001" s="16" t="s">
        <v>44</v>
      </c>
      <c r="I2001" s="16" t="s">
        <v>44</v>
      </c>
      <c r="J2001" s="16" t="s">
        <v>44</v>
      </c>
      <c r="K2001" s="16">
        <f>SUM(L2001-8)</f>
        <v>-23</v>
      </c>
      <c r="L2001" s="16">
        <f>SUM(M2001*1)</f>
        <v>-15</v>
      </c>
      <c r="M2001" s="16">
        <f>SUM(N2001*1)</f>
        <v>-15</v>
      </c>
      <c r="N2001" s="16">
        <f>SUM(O2001-1)</f>
        <v>-15</v>
      </c>
      <c r="O2001" s="16">
        <f>SUM(U2001-3)</f>
        <v>-14</v>
      </c>
      <c r="P2001" s="135">
        <f>SUM(U2001*1)</f>
        <v>-11</v>
      </c>
      <c r="Q2001" s="135" t="s">
        <v>44</v>
      </c>
      <c r="R2001" s="135" t="s">
        <v>44</v>
      </c>
      <c r="S2001" s="135" t="s">
        <v>44</v>
      </c>
      <c r="T2001" s="135" t="s">
        <v>44</v>
      </c>
      <c r="U2001" s="135">
        <f>SUM(V2001-4)</f>
        <v>-11</v>
      </c>
      <c r="V2001" s="135">
        <f>SUM(W2001-4)</f>
        <v>-7</v>
      </c>
      <c r="W2001" s="135">
        <f>SUM(X2001-3)</f>
        <v>-3</v>
      </c>
      <c r="X2001" s="10"/>
      <c r="Y2001" s="647"/>
      <c r="Z2001" s="647"/>
      <c r="AA2001" s="781">
        <v>150000</v>
      </c>
      <c r="AB2001" s="885"/>
    </row>
    <row r="2002" spans="1:28" x14ac:dyDescent="0.25">
      <c r="A2002" s="566"/>
      <c r="B2002" s="778" t="s">
        <v>1692</v>
      </c>
      <c r="C2002" s="639"/>
      <c r="D2002" s="780"/>
      <c r="E2002" s="643"/>
      <c r="F2002" s="205"/>
      <c r="G2002" s="16"/>
      <c r="H2002" s="16"/>
      <c r="I2002" s="16"/>
      <c r="J2002" s="16"/>
      <c r="K2002" s="16"/>
      <c r="L2002" s="16"/>
      <c r="M2002" s="16"/>
      <c r="N2002" s="16"/>
      <c r="O2002" s="16"/>
      <c r="P2002" s="135"/>
      <c r="Q2002" s="135"/>
      <c r="R2002" s="135"/>
      <c r="S2002" s="135"/>
      <c r="T2002" s="135"/>
      <c r="U2002" s="135"/>
      <c r="V2002" s="135"/>
      <c r="W2002" s="135"/>
      <c r="X2002" s="10"/>
      <c r="Y2002" s="647"/>
      <c r="Z2002" s="647"/>
      <c r="AA2002" s="231"/>
      <c r="AB2002" s="885"/>
    </row>
    <row r="2003" spans="1:28" ht="25.5" x14ac:dyDescent="0.25">
      <c r="A2003" s="566">
        <v>7</v>
      </c>
      <c r="B2003" s="778" t="s">
        <v>1693</v>
      </c>
      <c r="C2003" s="225" t="s">
        <v>93</v>
      </c>
      <c r="D2003" s="779" t="s">
        <v>1673</v>
      </c>
      <c r="E2003" s="555" t="s">
        <v>1694</v>
      </c>
      <c r="F2003" s="555" t="s">
        <v>1675</v>
      </c>
      <c r="G2003" s="16" t="s">
        <v>44</v>
      </c>
      <c r="H2003" s="16" t="s">
        <v>44</v>
      </c>
      <c r="I2003" s="16" t="s">
        <v>44</v>
      </c>
      <c r="J2003" s="16" t="s">
        <v>44</v>
      </c>
      <c r="K2003" s="16">
        <f>SUM(L2003-8)</f>
        <v>42253</v>
      </c>
      <c r="L2003" s="16">
        <f>SUM(M2003*1)</f>
        <v>42261</v>
      </c>
      <c r="M2003" s="16">
        <f>SUM(N2003*1)</f>
        <v>42261</v>
      </c>
      <c r="N2003" s="16">
        <f>SUM(O2003-1)</f>
        <v>42261</v>
      </c>
      <c r="O2003" s="16">
        <f>SUM(U2003-3)</f>
        <v>42262</v>
      </c>
      <c r="P2003" s="135">
        <f>SUM(U2003*1)</f>
        <v>42265</v>
      </c>
      <c r="Q2003" s="135" t="s">
        <v>44</v>
      </c>
      <c r="R2003" s="135" t="s">
        <v>44</v>
      </c>
      <c r="S2003" s="135" t="s">
        <v>44</v>
      </c>
      <c r="T2003" s="135" t="s">
        <v>44</v>
      </c>
      <c r="U2003" s="135">
        <f>SUM(V2003-4)</f>
        <v>42265</v>
      </c>
      <c r="V2003" s="135">
        <f>SUM(W2003-4)</f>
        <v>42269</v>
      </c>
      <c r="W2003" s="135">
        <f>SUM(X2003-3)</f>
        <v>42273</v>
      </c>
      <c r="X2003" s="10">
        <v>42276</v>
      </c>
      <c r="Y2003" s="647"/>
      <c r="Z2003" s="647"/>
      <c r="AA2003" s="235">
        <f>+AA2004+AA2005+AA2006</f>
        <v>50000</v>
      </c>
      <c r="AB2003" s="885"/>
    </row>
    <row r="2004" spans="1:28" x14ac:dyDescent="0.25">
      <c r="A2004" s="566"/>
      <c r="B2004" s="778" t="s">
        <v>1695</v>
      </c>
      <c r="C2004" s="225"/>
      <c r="D2004" s="779"/>
      <c r="E2004" s="555"/>
      <c r="F2004" s="555"/>
      <c r="G2004" s="16"/>
      <c r="H2004" s="16"/>
      <c r="I2004" s="16"/>
      <c r="J2004" s="16"/>
      <c r="K2004" s="16"/>
      <c r="L2004" s="16"/>
      <c r="M2004" s="16"/>
      <c r="N2004" s="16"/>
      <c r="O2004" s="16"/>
      <c r="P2004" s="135"/>
      <c r="Q2004" s="135"/>
      <c r="R2004" s="135"/>
      <c r="S2004" s="135"/>
      <c r="T2004" s="135"/>
      <c r="U2004" s="135"/>
      <c r="V2004" s="135"/>
      <c r="W2004" s="135"/>
      <c r="X2004" s="10"/>
      <c r="Y2004" s="647"/>
      <c r="Z2004" s="647"/>
      <c r="AA2004" s="231">
        <v>20000</v>
      </c>
      <c r="AB2004" s="885"/>
    </row>
    <row r="2005" spans="1:28" x14ac:dyDescent="0.25">
      <c r="A2005" s="566"/>
      <c r="B2005" s="778" t="s">
        <v>1696</v>
      </c>
      <c r="C2005" s="225"/>
      <c r="D2005" s="779"/>
      <c r="E2005" s="555"/>
      <c r="F2005" s="555"/>
      <c r="G2005" s="16"/>
      <c r="H2005" s="16"/>
      <c r="I2005" s="16"/>
      <c r="J2005" s="16"/>
      <c r="K2005" s="16"/>
      <c r="L2005" s="16"/>
      <c r="M2005" s="16"/>
      <c r="N2005" s="16"/>
      <c r="O2005" s="16"/>
      <c r="P2005" s="135"/>
      <c r="Q2005" s="135"/>
      <c r="R2005" s="135"/>
      <c r="S2005" s="135"/>
      <c r="T2005" s="135"/>
      <c r="U2005" s="135"/>
      <c r="V2005" s="135"/>
      <c r="W2005" s="135"/>
      <c r="X2005" s="10"/>
      <c r="Y2005" s="647"/>
      <c r="Z2005" s="647"/>
      <c r="AA2005" s="231">
        <v>15000</v>
      </c>
      <c r="AB2005" s="885"/>
    </row>
    <row r="2006" spans="1:28" x14ac:dyDescent="0.25">
      <c r="A2006" s="566"/>
      <c r="B2006" s="778" t="s">
        <v>1697</v>
      </c>
      <c r="C2006" s="639"/>
      <c r="D2006" s="780"/>
      <c r="E2006" s="643"/>
      <c r="F2006" s="205"/>
      <c r="G2006" s="16"/>
      <c r="H2006" s="16"/>
      <c r="I2006" s="16"/>
      <c r="J2006" s="16"/>
      <c r="K2006" s="16"/>
      <c r="L2006" s="16"/>
      <c r="M2006" s="16"/>
      <c r="N2006" s="16"/>
      <c r="O2006" s="16"/>
      <c r="P2006" s="135"/>
      <c r="Q2006" s="135"/>
      <c r="R2006" s="135"/>
      <c r="S2006" s="135"/>
      <c r="T2006" s="135"/>
      <c r="U2006" s="135"/>
      <c r="V2006" s="135"/>
      <c r="W2006" s="135"/>
      <c r="X2006" s="10"/>
      <c r="Y2006" s="647"/>
      <c r="Z2006" s="647"/>
      <c r="AA2006" s="231">
        <v>15000</v>
      </c>
      <c r="AB2006" s="885"/>
    </row>
    <row r="2007" spans="1:28" ht="25.5" x14ac:dyDescent="0.25">
      <c r="A2007" s="566"/>
      <c r="B2007" s="778" t="s">
        <v>1698</v>
      </c>
      <c r="C2007" s="225" t="s">
        <v>93</v>
      </c>
      <c r="D2007" s="779" t="s">
        <v>1673</v>
      </c>
      <c r="E2007" s="555" t="s">
        <v>1699</v>
      </c>
      <c r="F2007" s="555" t="s">
        <v>1675</v>
      </c>
      <c r="G2007" s="16" t="s">
        <v>44</v>
      </c>
      <c r="H2007" s="16" t="s">
        <v>44</v>
      </c>
      <c r="I2007" s="16" t="s">
        <v>44</v>
      </c>
      <c r="J2007" s="16" t="s">
        <v>44</v>
      </c>
      <c r="K2007" s="16">
        <f>SUM(L2007-8)</f>
        <v>42070</v>
      </c>
      <c r="L2007" s="16">
        <f>SUM(M2007*1)</f>
        <v>42078</v>
      </c>
      <c r="M2007" s="16">
        <f>SUM(N2007*1)</f>
        <v>42078</v>
      </c>
      <c r="N2007" s="16">
        <f>SUM(O2007-1)</f>
        <v>42078</v>
      </c>
      <c r="O2007" s="16">
        <f>SUM(U2007-3)</f>
        <v>42079</v>
      </c>
      <c r="P2007" s="135">
        <f>SUM(U2007*1)</f>
        <v>42082</v>
      </c>
      <c r="Q2007" s="135" t="s">
        <v>44</v>
      </c>
      <c r="R2007" s="135" t="s">
        <v>44</v>
      </c>
      <c r="S2007" s="135" t="s">
        <v>44</v>
      </c>
      <c r="T2007" s="135" t="s">
        <v>44</v>
      </c>
      <c r="U2007" s="135">
        <f>SUM(V2007-4)</f>
        <v>42082</v>
      </c>
      <c r="V2007" s="135">
        <f>SUM(W2007-4)</f>
        <v>42086</v>
      </c>
      <c r="W2007" s="135">
        <f>SUM(X2007-3)</f>
        <v>42090</v>
      </c>
      <c r="X2007" s="10">
        <v>42093</v>
      </c>
      <c r="Y2007" s="647"/>
      <c r="Z2007" s="647"/>
      <c r="AA2007" s="484">
        <v>50000</v>
      </c>
      <c r="AB2007" s="885"/>
    </row>
    <row r="2008" spans="1:28" x14ac:dyDescent="0.25">
      <c r="A2008" s="566"/>
      <c r="B2008" s="778" t="s">
        <v>1700</v>
      </c>
      <c r="C2008" s="639"/>
      <c r="D2008" s="780"/>
      <c r="E2008" s="643"/>
      <c r="F2008" s="205"/>
      <c r="G2008" s="16"/>
      <c r="H2008" s="16"/>
      <c r="I2008" s="16"/>
      <c r="J2008" s="16"/>
      <c r="K2008" s="16"/>
      <c r="L2008" s="16"/>
      <c r="M2008" s="16"/>
      <c r="N2008" s="16"/>
      <c r="O2008" s="16"/>
      <c r="P2008" s="135"/>
      <c r="Q2008" s="135"/>
      <c r="R2008" s="135"/>
      <c r="S2008" s="135"/>
      <c r="T2008" s="135"/>
      <c r="U2008" s="135"/>
      <c r="V2008" s="135"/>
      <c r="W2008" s="135"/>
      <c r="X2008" s="10"/>
      <c r="Y2008" s="647"/>
      <c r="Z2008" s="647"/>
      <c r="AA2008" s="231"/>
      <c r="AB2008" s="885"/>
    </row>
    <row r="2009" spans="1:28" ht="25.5" x14ac:dyDescent="0.25">
      <c r="A2009" s="566">
        <v>8</v>
      </c>
      <c r="B2009" s="778" t="s">
        <v>1701</v>
      </c>
      <c r="C2009" s="225" t="s">
        <v>93</v>
      </c>
      <c r="D2009" s="779" t="s">
        <v>1673</v>
      </c>
      <c r="E2009" s="555" t="s">
        <v>1570</v>
      </c>
      <c r="F2009" s="555" t="s">
        <v>1675</v>
      </c>
      <c r="G2009" s="16" t="s">
        <v>44</v>
      </c>
      <c r="H2009" s="16" t="s">
        <v>44</v>
      </c>
      <c r="I2009" s="16" t="s">
        <v>44</v>
      </c>
      <c r="J2009" s="16" t="s">
        <v>44</v>
      </c>
      <c r="K2009" s="16">
        <f>SUM(L2009-8)</f>
        <v>42131</v>
      </c>
      <c r="L2009" s="16">
        <f>SUM(M2009*1)</f>
        <v>42139</v>
      </c>
      <c r="M2009" s="16">
        <f>SUM(N2009*1)</f>
        <v>42139</v>
      </c>
      <c r="N2009" s="16">
        <f>SUM(O2009-1)</f>
        <v>42139</v>
      </c>
      <c r="O2009" s="16">
        <f>SUM(U2009-3)</f>
        <v>42140</v>
      </c>
      <c r="P2009" s="135">
        <f>SUM(U2009*1)</f>
        <v>42143</v>
      </c>
      <c r="Q2009" s="135" t="s">
        <v>44</v>
      </c>
      <c r="R2009" s="135" t="s">
        <v>44</v>
      </c>
      <c r="S2009" s="135" t="s">
        <v>44</v>
      </c>
      <c r="T2009" s="135" t="s">
        <v>44</v>
      </c>
      <c r="U2009" s="135">
        <f>SUM(V2009-4)</f>
        <v>42143</v>
      </c>
      <c r="V2009" s="135">
        <f>SUM(W2009-4)</f>
        <v>42147</v>
      </c>
      <c r="W2009" s="135">
        <f>SUM(X2009-3)</f>
        <v>42151</v>
      </c>
      <c r="X2009" s="10">
        <v>42154</v>
      </c>
      <c r="Y2009" s="647"/>
      <c r="Z2009" s="647"/>
      <c r="AA2009" s="235">
        <v>200000</v>
      </c>
      <c r="AB2009" s="885"/>
    </row>
    <row r="2010" spans="1:28" x14ac:dyDescent="0.25">
      <c r="A2010" s="566"/>
      <c r="B2010" s="778" t="s">
        <v>1702</v>
      </c>
      <c r="C2010" s="639"/>
      <c r="D2010" s="780"/>
      <c r="E2010" s="643"/>
      <c r="F2010" s="205"/>
      <c r="G2010" s="16"/>
      <c r="H2010" s="16"/>
      <c r="I2010" s="16"/>
      <c r="J2010" s="16"/>
      <c r="K2010" s="16"/>
      <c r="L2010" s="16"/>
      <c r="M2010" s="16"/>
      <c r="N2010" s="16"/>
      <c r="O2010" s="16"/>
      <c r="P2010" s="135"/>
      <c r="Q2010" s="135"/>
      <c r="R2010" s="135"/>
      <c r="S2010" s="135"/>
      <c r="T2010" s="135"/>
      <c r="U2010" s="135"/>
      <c r="V2010" s="135"/>
      <c r="W2010" s="135"/>
      <c r="X2010" s="10"/>
      <c r="Y2010" s="647"/>
      <c r="Z2010" s="647"/>
      <c r="AA2010" s="231"/>
      <c r="AB2010" s="885"/>
    </row>
    <row r="2011" spans="1:28" ht="25.5" x14ac:dyDescent="0.25">
      <c r="A2011" s="566">
        <v>9</v>
      </c>
      <c r="B2011" s="778" t="s">
        <v>1703</v>
      </c>
      <c r="C2011" s="225" t="s">
        <v>93</v>
      </c>
      <c r="D2011" s="779" t="s">
        <v>1673</v>
      </c>
      <c r="E2011" s="555" t="s">
        <v>1704</v>
      </c>
      <c r="F2011" s="555" t="s">
        <v>1675</v>
      </c>
      <c r="G2011" s="16" t="s">
        <v>44</v>
      </c>
      <c r="H2011" s="16" t="s">
        <v>44</v>
      </c>
      <c r="I2011" s="16" t="s">
        <v>44</v>
      </c>
      <c r="J2011" s="16" t="s">
        <v>44</v>
      </c>
      <c r="K2011" s="16">
        <f>SUM(L2011-8)</f>
        <v>42162</v>
      </c>
      <c r="L2011" s="16">
        <f>SUM(M2011*1)</f>
        <v>42170</v>
      </c>
      <c r="M2011" s="16">
        <f>SUM(N2011*1)</f>
        <v>42170</v>
      </c>
      <c r="N2011" s="16">
        <f>SUM(O2011-1)</f>
        <v>42170</v>
      </c>
      <c r="O2011" s="16">
        <f>SUM(U2011-3)</f>
        <v>42171</v>
      </c>
      <c r="P2011" s="135">
        <f>SUM(U2011*1)</f>
        <v>42174</v>
      </c>
      <c r="Q2011" s="135" t="s">
        <v>44</v>
      </c>
      <c r="R2011" s="135" t="s">
        <v>44</v>
      </c>
      <c r="S2011" s="135" t="s">
        <v>44</v>
      </c>
      <c r="T2011" s="135" t="s">
        <v>44</v>
      </c>
      <c r="U2011" s="135">
        <f>SUM(V2011-4)</f>
        <v>42174</v>
      </c>
      <c r="V2011" s="135">
        <f>SUM(W2011-4)</f>
        <v>42178</v>
      </c>
      <c r="W2011" s="135">
        <f>SUM(X2011-3)</f>
        <v>42182</v>
      </c>
      <c r="X2011" s="10">
        <v>42185</v>
      </c>
      <c r="Y2011" s="647"/>
      <c r="Z2011" s="647"/>
      <c r="AA2011" s="235">
        <v>80000</v>
      </c>
      <c r="AB2011" s="885"/>
    </row>
    <row r="2012" spans="1:28" x14ac:dyDescent="0.25">
      <c r="A2012" s="566"/>
      <c r="B2012" s="778" t="s">
        <v>1705</v>
      </c>
      <c r="C2012" s="639"/>
      <c r="D2012" s="780"/>
      <c r="E2012" s="643"/>
      <c r="F2012" s="205"/>
      <c r="G2012" s="16"/>
      <c r="H2012" s="16"/>
      <c r="I2012" s="16"/>
      <c r="J2012" s="16"/>
      <c r="K2012" s="16"/>
      <c r="L2012" s="16"/>
      <c r="M2012" s="16"/>
      <c r="N2012" s="16"/>
      <c r="O2012" s="16"/>
      <c r="P2012" s="135"/>
      <c r="Q2012" s="135"/>
      <c r="R2012" s="135"/>
      <c r="S2012" s="135"/>
      <c r="T2012" s="135"/>
      <c r="U2012" s="135"/>
      <c r="V2012" s="135"/>
      <c r="W2012" s="135"/>
      <c r="X2012" s="10"/>
      <c r="Y2012" s="647"/>
      <c r="Z2012" s="647"/>
      <c r="AA2012" s="231"/>
      <c r="AB2012" s="885"/>
    </row>
    <row r="2013" spans="1:28" ht="25.5" x14ac:dyDescent="0.25">
      <c r="A2013" s="566">
        <v>10</v>
      </c>
      <c r="B2013" s="778" t="s">
        <v>1706</v>
      </c>
      <c r="C2013" s="225" t="s">
        <v>93</v>
      </c>
      <c r="D2013" s="779" t="s">
        <v>1673</v>
      </c>
      <c r="E2013" s="555" t="s">
        <v>1707</v>
      </c>
      <c r="F2013" s="555" t="s">
        <v>1675</v>
      </c>
      <c r="G2013" s="16" t="s">
        <v>44</v>
      </c>
      <c r="H2013" s="16" t="s">
        <v>44</v>
      </c>
      <c r="I2013" s="16" t="s">
        <v>44</v>
      </c>
      <c r="J2013" s="16" t="s">
        <v>44</v>
      </c>
      <c r="K2013" s="16">
        <f>SUM(L2013-8)</f>
        <v>-23</v>
      </c>
      <c r="L2013" s="16">
        <f>SUM(M2013*1)</f>
        <v>-15</v>
      </c>
      <c r="M2013" s="16">
        <f>SUM(N2013*1)</f>
        <v>-15</v>
      </c>
      <c r="N2013" s="16">
        <f>SUM(O2013-1)</f>
        <v>-15</v>
      </c>
      <c r="O2013" s="16">
        <f>SUM(U2013-3)</f>
        <v>-14</v>
      </c>
      <c r="P2013" s="135">
        <f>SUM(U2013*1)</f>
        <v>-11</v>
      </c>
      <c r="Q2013" s="135" t="s">
        <v>44</v>
      </c>
      <c r="R2013" s="135" t="s">
        <v>44</v>
      </c>
      <c r="S2013" s="135" t="s">
        <v>44</v>
      </c>
      <c r="T2013" s="135" t="s">
        <v>44</v>
      </c>
      <c r="U2013" s="135">
        <f>SUM(V2013-4)</f>
        <v>-11</v>
      </c>
      <c r="V2013" s="135">
        <f>SUM(W2013-4)</f>
        <v>-7</v>
      </c>
      <c r="W2013" s="135">
        <f>SUM(X2013-3)</f>
        <v>-3</v>
      </c>
      <c r="X2013" s="10"/>
      <c r="Y2013" s="647"/>
      <c r="Z2013" s="647"/>
      <c r="AA2013" s="781">
        <v>100000</v>
      </c>
      <c r="AB2013" s="885"/>
    </row>
    <row r="2014" spans="1:28" x14ac:dyDescent="0.25">
      <c r="A2014" s="566"/>
      <c r="B2014" s="778" t="s">
        <v>1708</v>
      </c>
      <c r="C2014" s="639"/>
      <c r="D2014" s="780"/>
      <c r="E2014" s="643"/>
      <c r="F2014" s="205"/>
      <c r="G2014" s="16"/>
      <c r="H2014" s="16"/>
      <c r="I2014" s="16"/>
      <c r="J2014" s="16"/>
      <c r="K2014" s="16"/>
      <c r="L2014" s="16"/>
      <c r="M2014" s="16"/>
      <c r="N2014" s="16"/>
      <c r="O2014" s="16"/>
      <c r="P2014" s="135"/>
      <c r="Q2014" s="135"/>
      <c r="R2014" s="135"/>
      <c r="S2014" s="135"/>
      <c r="T2014" s="135"/>
      <c r="U2014" s="135"/>
      <c r="V2014" s="135"/>
      <c r="W2014" s="135"/>
      <c r="X2014" s="10"/>
      <c r="Y2014" s="647"/>
      <c r="Z2014" s="647"/>
      <c r="AA2014" s="231"/>
      <c r="AB2014" s="885"/>
    </row>
    <row r="2015" spans="1:28" ht="25.5" x14ac:dyDescent="0.25">
      <c r="A2015" s="566">
        <v>11</v>
      </c>
      <c r="B2015" s="782" t="s">
        <v>1709</v>
      </c>
      <c r="C2015" s="225" t="s">
        <v>751</v>
      </c>
      <c r="D2015" s="779" t="s">
        <v>1673</v>
      </c>
      <c r="E2015" s="555" t="s">
        <v>1710</v>
      </c>
      <c r="F2015" s="555" t="s">
        <v>1675</v>
      </c>
      <c r="G2015" s="16" t="s">
        <v>44</v>
      </c>
      <c r="H2015" s="16" t="s">
        <v>44</v>
      </c>
      <c r="I2015" s="16" t="s">
        <v>44</v>
      </c>
      <c r="J2015" s="16" t="s">
        <v>44</v>
      </c>
      <c r="K2015" s="16">
        <f>SUM(L2015-8)</f>
        <v>-23</v>
      </c>
      <c r="L2015" s="16">
        <f>SUM(M2015*1)</f>
        <v>-15</v>
      </c>
      <c r="M2015" s="16">
        <f>SUM(N2015*1)</f>
        <v>-15</v>
      </c>
      <c r="N2015" s="16">
        <f>SUM(O2015-1)</f>
        <v>-15</v>
      </c>
      <c r="O2015" s="16">
        <f>SUM(U2015-3)</f>
        <v>-14</v>
      </c>
      <c r="P2015" s="135">
        <f>SUM(U2015*1)</f>
        <v>-11</v>
      </c>
      <c r="Q2015" s="135" t="s">
        <v>44</v>
      </c>
      <c r="R2015" s="135" t="s">
        <v>44</v>
      </c>
      <c r="S2015" s="135" t="s">
        <v>44</v>
      </c>
      <c r="T2015" s="135" t="s">
        <v>44</v>
      </c>
      <c r="U2015" s="135">
        <f>SUM(V2015-4)</f>
        <v>-11</v>
      </c>
      <c r="V2015" s="135">
        <f>SUM(W2015-4)</f>
        <v>-7</v>
      </c>
      <c r="W2015" s="135">
        <f>SUM(X2015-3)</f>
        <v>-3</v>
      </c>
      <c r="X2015" s="10"/>
      <c r="Y2015" s="647"/>
      <c r="Z2015" s="647"/>
      <c r="AA2015" s="783"/>
      <c r="AB2015" s="885"/>
    </row>
    <row r="2016" spans="1:28" x14ac:dyDescent="0.25">
      <c r="A2016" s="566"/>
      <c r="B2016" s="778" t="s">
        <v>1711</v>
      </c>
      <c r="C2016" s="639"/>
      <c r="D2016" s="780"/>
      <c r="E2016" s="643"/>
      <c r="F2016" s="205"/>
      <c r="G2016" s="16"/>
      <c r="H2016" s="16"/>
      <c r="I2016" s="16"/>
      <c r="J2016" s="16"/>
      <c r="K2016" s="16"/>
      <c r="L2016" s="16"/>
      <c r="M2016" s="16"/>
      <c r="N2016" s="16"/>
      <c r="O2016" s="16"/>
      <c r="P2016" s="135"/>
      <c r="Q2016" s="135"/>
      <c r="R2016" s="135"/>
      <c r="S2016" s="135"/>
      <c r="T2016" s="135"/>
      <c r="U2016" s="135"/>
      <c r="V2016" s="135"/>
      <c r="W2016" s="135"/>
      <c r="X2016" s="10"/>
      <c r="Y2016" s="647"/>
      <c r="Z2016" s="647"/>
      <c r="AA2016" s="231"/>
      <c r="AB2016" s="885"/>
    </row>
    <row r="2017" spans="1:28" ht="25.5" x14ac:dyDescent="0.25">
      <c r="A2017" s="566">
        <v>12</v>
      </c>
      <c r="B2017" s="778" t="s">
        <v>1712</v>
      </c>
      <c r="C2017" s="225"/>
      <c r="D2017" s="779" t="s">
        <v>1673</v>
      </c>
      <c r="E2017" s="555" t="s">
        <v>1713</v>
      </c>
      <c r="F2017" s="555" t="s">
        <v>1675</v>
      </c>
      <c r="G2017" s="16" t="s">
        <v>44</v>
      </c>
      <c r="H2017" s="16" t="s">
        <v>44</v>
      </c>
      <c r="I2017" s="16" t="s">
        <v>44</v>
      </c>
      <c r="J2017" s="16" t="s">
        <v>44</v>
      </c>
      <c r="K2017" s="16">
        <f>SUM(L2017-8)</f>
        <v>42162</v>
      </c>
      <c r="L2017" s="16">
        <f>SUM(M2017*1)</f>
        <v>42170</v>
      </c>
      <c r="M2017" s="16">
        <f>SUM(N2017*1)</f>
        <v>42170</v>
      </c>
      <c r="N2017" s="16">
        <f>SUM(O2017-1)</f>
        <v>42170</v>
      </c>
      <c r="O2017" s="16">
        <f>SUM(U2017-3)</f>
        <v>42171</v>
      </c>
      <c r="P2017" s="135">
        <f>SUM(U2017*1)</f>
        <v>42174</v>
      </c>
      <c r="Q2017" s="135" t="s">
        <v>44</v>
      </c>
      <c r="R2017" s="135" t="s">
        <v>44</v>
      </c>
      <c r="S2017" s="135" t="s">
        <v>44</v>
      </c>
      <c r="T2017" s="135" t="s">
        <v>44</v>
      </c>
      <c r="U2017" s="135">
        <f>SUM(V2017-4)</f>
        <v>42174</v>
      </c>
      <c r="V2017" s="135">
        <f>SUM(W2017-4)</f>
        <v>42178</v>
      </c>
      <c r="W2017" s="135">
        <f>SUM(X2017-3)</f>
        <v>42182</v>
      </c>
      <c r="X2017" s="10">
        <v>42185</v>
      </c>
      <c r="Y2017" s="647"/>
      <c r="Z2017" s="647"/>
      <c r="AA2017" s="781">
        <v>80000</v>
      </c>
      <c r="AB2017" s="885"/>
    </row>
    <row r="2018" spans="1:28" ht="25.5" x14ac:dyDescent="0.25">
      <c r="A2018" s="566">
        <v>13</v>
      </c>
      <c r="B2018" s="778" t="s">
        <v>1714</v>
      </c>
      <c r="C2018" s="225" t="s">
        <v>93</v>
      </c>
      <c r="D2018" s="779" t="s">
        <v>1673</v>
      </c>
      <c r="E2018" s="555" t="s">
        <v>1715</v>
      </c>
      <c r="F2018" s="555" t="s">
        <v>1675</v>
      </c>
      <c r="G2018" s="16" t="s">
        <v>44</v>
      </c>
      <c r="H2018" s="16" t="s">
        <v>44</v>
      </c>
      <c r="I2018" s="16" t="s">
        <v>44</v>
      </c>
      <c r="J2018" s="16" t="s">
        <v>44</v>
      </c>
      <c r="K2018" s="16">
        <f>SUM(L2018-8)</f>
        <v>42161</v>
      </c>
      <c r="L2018" s="16">
        <f>SUM(M2018*1)</f>
        <v>42169</v>
      </c>
      <c r="M2018" s="16">
        <f>SUM(N2018*1)</f>
        <v>42169</v>
      </c>
      <c r="N2018" s="16">
        <f>SUM(O2018-1)</f>
        <v>42169</v>
      </c>
      <c r="O2018" s="16">
        <f>SUM(U2018-3)</f>
        <v>42170</v>
      </c>
      <c r="P2018" s="135">
        <f>SUM(U2018*1)</f>
        <v>42173</v>
      </c>
      <c r="Q2018" s="135" t="s">
        <v>44</v>
      </c>
      <c r="R2018" s="135" t="s">
        <v>44</v>
      </c>
      <c r="S2018" s="135" t="s">
        <v>44</v>
      </c>
      <c r="T2018" s="135" t="s">
        <v>44</v>
      </c>
      <c r="U2018" s="135">
        <f>SUM(V2018-4)</f>
        <v>42173</v>
      </c>
      <c r="V2018" s="135">
        <f>SUM(W2018-4)</f>
        <v>42177</v>
      </c>
      <c r="W2018" s="135">
        <f>SUM(X2018-3)</f>
        <v>42181</v>
      </c>
      <c r="X2018" s="10">
        <v>42184</v>
      </c>
      <c r="Y2018" s="647"/>
      <c r="Z2018" s="647"/>
      <c r="AA2018" s="235">
        <v>50000</v>
      </c>
      <c r="AB2018" s="885"/>
    </row>
    <row r="2019" spans="1:28" x14ac:dyDescent="0.25">
      <c r="A2019" s="566"/>
      <c r="B2019" s="778" t="s">
        <v>1716</v>
      </c>
      <c r="C2019" s="639"/>
      <c r="D2019" s="780"/>
      <c r="E2019" s="643"/>
      <c r="F2019" s="205"/>
      <c r="G2019" s="16"/>
      <c r="H2019" s="16"/>
      <c r="I2019" s="16"/>
      <c r="J2019" s="16"/>
      <c r="K2019" s="16"/>
      <c r="L2019" s="16"/>
      <c r="M2019" s="16"/>
      <c r="N2019" s="16"/>
      <c r="O2019" s="16"/>
      <c r="P2019" s="135"/>
      <c r="Q2019" s="135"/>
      <c r="R2019" s="135"/>
      <c r="S2019" s="135"/>
      <c r="T2019" s="135"/>
      <c r="U2019" s="135"/>
      <c r="V2019" s="135"/>
      <c r="W2019" s="135"/>
      <c r="X2019" s="10"/>
      <c r="Y2019" s="647"/>
      <c r="Z2019" s="647"/>
      <c r="AA2019" s="231"/>
      <c r="AB2019" s="885"/>
    </row>
    <row r="2020" spans="1:28" ht="25.5" x14ac:dyDescent="0.25">
      <c r="A2020" s="566">
        <v>14</v>
      </c>
      <c r="B2020" s="784" t="s">
        <v>45</v>
      </c>
      <c r="C2020" s="225" t="str">
        <f>IF(AA2020&gt;=450000,"LPN",IF(AND(AA2020&gt;190000,AA2020&lt;470000),"LP",IF(AND(AA2020&gt;=56000,AA2020&lt;=190000),"3C","2C ")))</f>
        <v xml:space="preserve">2C </v>
      </c>
      <c r="D2020" s="780" t="s">
        <v>1673</v>
      </c>
      <c r="E2020" s="205" t="s">
        <v>1589</v>
      </c>
      <c r="F2020" s="555" t="s">
        <v>1675</v>
      </c>
      <c r="G2020" s="16" t="s">
        <v>44</v>
      </c>
      <c r="H2020" s="16" t="s">
        <v>44</v>
      </c>
      <c r="I2020" s="16" t="s">
        <v>44</v>
      </c>
      <c r="J2020" s="16" t="s">
        <v>44</v>
      </c>
      <c r="K2020" s="16">
        <f>SUM(L2020-8)</f>
        <v>42068</v>
      </c>
      <c r="L2020" s="16">
        <f>SUM(M2020*1)</f>
        <v>42076</v>
      </c>
      <c r="M2020" s="16">
        <f>SUM(N2020*1)</f>
        <v>42076</v>
      </c>
      <c r="N2020" s="16">
        <f>SUM(O2020-1)</f>
        <v>42076</v>
      </c>
      <c r="O2020" s="16">
        <f>SUM(U2020-3)</f>
        <v>42077</v>
      </c>
      <c r="P2020" s="135">
        <f>SUM(U2020*1)</f>
        <v>42080</v>
      </c>
      <c r="Q2020" s="135" t="s">
        <v>44</v>
      </c>
      <c r="R2020" s="135" t="s">
        <v>44</v>
      </c>
      <c r="S2020" s="135" t="s">
        <v>44</v>
      </c>
      <c r="T2020" s="135" t="s">
        <v>44</v>
      </c>
      <c r="U2020" s="135">
        <f>SUM(V2020-4)</f>
        <v>42080</v>
      </c>
      <c r="V2020" s="135">
        <f>SUM(W2020-4)</f>
        <v>42084</v>
      </c>
      <c r="W2020" s="135">
        <f>SUM(X2020-3)</f>
        <v>42088</v>
      </c>
      <c r="X2020" s="10">
        <v>42091</v>
      </c>
      <c r="Y2020" s="449"/>
      <c r="Z2020" s="449"/>
      <c r="AA2020" s="226">
        <f>+AA2021+AA2022+AA2023</f>
        <v>40000</v>
      </c>
      <c r="AB2020" s="882"/>
    </row>
    <row r="2021" spans="1:28" x14ac:dyDescent="0.25">
      <c r="A2021" s="566"/>
      <c r="B2021" s="784" t="s">
        <v>1717</v>
      </c>
      <c r="C2021" s="225"/>
      <c r="D2021" s="780"/>
      <c r="E2021" s="555"/>
      <c r="F2021" s="205"/>
      <c r="G2021" s="16"/>
      <c r="H2021" s="16"/>
      <c r="I2021" s="16"/>
      <c r="J2021" s="16"/>
      <c r="K2021" s="16"/>
      <c r="L2021" s="16"/>
      <c r="M2021" s="16"/>
      <c r="N2021" s="16"/>
      <c r="O2021" s="16"/>
      <c r="P2021" s="135"/>
      <c r="Q2021" s="135"/>
      <c r="R2021" s="135"/>
      <c r="S2021" s="135"/>
      <c r="T2021" s="135"/>
      <c r="U2021" s="135"/>
      <c r="V2021" s="135"/>
      <c r="W2021" s="135"/>
      <c r="X2021" s="10"/>
      <c r="Y2021" s="449"/>
      <c r="Z2021" s="449"/>
      <c r="AA2021" s="673">
        <v>25000</v>
      </c>
      <c r="AB2021" s="882"/>
    </row>
    <row r="2022" spans="1:28" x14ac:dyDescent="0.25">
      <c r="A2022" s="566"/>
      <c r="B2022" s="784" t="s">
        <v>1718</v>
      </c>
      <c r="C2022" s="225"/>
      <c r="D2022" s="780"/>
      <c r="E2022" s="555"/>
      <c r="F2022" s="205"/>
      <c r="G2022" s="16"/>
      <c r="H2022" s="16"/>
      <c r="I2022" s="16"/>
      <c r="J2022" s="16"/>
      <c r="K2022" s="16"/>
      <c r="L2022" s="16"/>
      <c r="M2022" s="16"/>
      <c r="N2022" s="16"/>
      <c r="O2022" s="16"/>
      <c r="P2022" s="135"/>
      <c r="Q2022" s="135"/>
      <c r="R2022" s="135"/>
      <c r="S2022" s="135"/>
      <c r="T2022" s="135"/>
      <c r="U2022" s="135"/>
      <c r="V2022" s="135"/>
      <c r="W2022" s="135"/>
      <c r="X2022" s="10"/>
      <c r="Y2022" s="449"/>
      <c r="Z2022" s="449"/>
      <c r="AA2022" s="673">
        <v>10000</v>
      </c>
      <c r="AB2022" s="882"/>
    </row>
    <row r="2023" spans="1:28" x14ac:dyDescent="0.25">
      <c r="A2023" s="566"/>
      <c r="B2023" s="784" t="s">
        <v>1719</v>
      </c>
      <c r="C2023" s="225"/>
      <c r="D2023" s="780"/>
      <c r="E2023" s="555"/>
      <c r="F2023" s="205"/>
      <c r="G2023" s="16"/>
      <c r="H2023" s="16"/>
      <c r="I2023" s="16"/>
      <c r="J2023" s="16"/>
      <c r="K2023" s="16"/>
      <c r="L2023" s="16"/>
      <c r="M2023" s="16"/>
      <c r="N2023" s="16"/>
      <c r="O2023" s="16"/>
      <c r="P2023" s="135"/>
      <c r="Q2023" s="135"/>
      <c r="R2023" s="135"/>
      <c r="S2023" s="135"/>
      <c r="T2023" s="135"/>
      <c r="U2023" s="135"/>
      <c r="V2023" s="135"/>
      <c r="W2023" s="135"/>
      <c r="X2023" s="10"/>
      <c r="Y2023" s="449"/>
      <c r="Z2023" s="449"/>
      <c r="AA2023" s="673">
        <v>5000</v>
      </c>
      <c r="AB2023" s="882"/>
    </row>
    <row r="2024" spans="1:28" ht="25.5" x14ac:dyDescent="0.25">
      <c r="A2024" s="640">
        <v>15</v>
      </c>
      <c r="B2024" s="778" t="s">
        <v>334</v>
      </c>
      <c r="C2024" s="639" t="s">
        <v>41</v>
      </c>
      <c r="D2024" s="780" t="s">
        <v>1673</v>
      </c>
      <c r="E2024" s="643" t="s">
        <v>1593</v>
      </c>
      <c r="F2024" s="555" t="s">
        <v>1675</v>
      </c>
      <c r="G2024" s="149" t="s">
        <v>44</v>
      </c>
      <c r="H2024" s="149" t="s">
        <v>44</v>
      </c>
      <c r="I2024" s="149" t="s">
        <v>44</v>
      </c>
      <c r="J2024" s="149" t="s">
        <v>44</v>
      </c>
      <c r="K2024" s="149" t="s">
        <v>44</v>
      </c>
      <c r="L2024" s="149" t="s">
        <v>44</v>
      </c>
      <c r="M2024" s="149" t="s">
        <v>44</v>
      </c>
      <c r="N2024" s="149" t="s">
        <v>44</v>
      </c>
      <c r="O2024" s="149" t="s">
        <v>44</v>
      </c>
      <c r="P2024" s="149" t="s">
        <v>44</v>
      </c>
      <c r="Q2024" s="149" t="s">
        <v>44</v>
      </c>
      <c r="R2024" s="149" t="s">
        <v>44</v>
      </c>
      <c r="S2024" s="149" t="s">
        <v>44</v>
      </c>
      <c r="T2024" s="149" t="s">
        <v>44</v>
      </c>
      <c r="U2024" s="135">
        <f>SUM(V2024-2)</f>
        <v>42084</v>
      </c>
      <c r="V2024" s="135">
        <f>SUM(W2024-3)</f>
        <v>42086</v>
      </c>
      <c r="W2024" s="150">
        <f>SUM(X2024-2)</f>
        <v>42089</v>
      </c>
      <c r="X2024" s="10">
        <v>42091</v>
      </c>
      <c r="Y2024" s="647"/>
      <c r="Z2024" s="647"/>
      <c r="AA2024" s="235">
        <f>+AA2025+AA2026</f>
        <v>50000</v>
      </c>
      <c r="AB2024" s="885"/>
    </row>
    <row r="2025" spans="1:28" x14ac:dyDescent="0.25">
      <c r="A2025" s="566"/>
      <c r="B2025" s="778" t="s">
        <v>1720</v>
      </c>
      <c r="C2025" s="639"/>
      <c r="D2025" s="780"/>
      <c r="E2025" s="643"/>
      <c r="F2025" s="205"/>
      <c r="G2025" s="149"/>
      <c r="H2025" s="149"/>
      <c r="I2025" s="149"/>
      <c r="J2025" s="149"/>
      <c r="K2025" s="149"/>
      <c r="L2025" s="149"/>
      <c r="M2025" s="149"/>
      <c r="N2025" s="149"/>
      <c r="O2025" s="149"/>
      <c r="P2025" s="149"/>
      <c r="Q2025" s="149"/>
      <c r="R2025" s="149"/>
      <c r="S2025" s="149"/>
      <c r="T2025" s="149"/>
      <c r="U2025" s="135"/>
      <c r="V2025" s="135"/>
      <c r="W2025" s="150"/>
      <c r="X2025" s="10"/>
      <c r="Y2025" s="647"/>
      <c r="Z2025" s="647"/>
      <c r="AA2025" s="231">
        <v>40000</v>
      </c>
      <c r="AB2025" s="885"/>
    </row>
    <row r="2026" spans="1:28" x14ac:dyDescent="0.25">
      <c r="A2026" s="566"/>
      <c r="B2026" s="778" t="s">
        <v>1721</v>
      </c>
      <c r="C2026" s="639"/>
      <c r="D2026" s="780"/>
      <c r="E2026" s="643"/>
      <c r="F2026" s="205"/>
      <c r="G2026" s="149"/>
      <c r="H2026" s="149"/>
      <c r="I2026" s="149"/>
      <c r="J2026" s="149"/>
      <c r="K2026" s="149"/>
      <c r="L2026" s="149"/>
      <c r="M2026" s="149"/>
      <c r="N2026" s="149"/>
      <c r="O2026" s="149"/>
      <c r="P2026" s="149"/>
      <c r="Q2026" s="149"/>
      <c r="R2026" s="149"/>
      <c r="S2026" s="149"/>
      <c r="T2026" s="149"/>
      <c r="U2026" s="135"/>
      <c r="V2026" s="135"/>
      <c r="W2026" s="150"/>
      <c r="X2026" s="10"/>
      <c r="Y2026" s="647"/>
      <c r="Z2026" s="647"/>
      <c r="AA2026" s="231">
        <v>10000</v>
      </c>
      <c r="AB2026" s="885"/>
    </row>
    <row r="2027" spans="1:28" ht="25.5" x14ac:dyDescent="0.25">
      <c r="A2027" s="566">
        <v>16</v>
      </c>
      <c r="B2027" s="778" t="s">
        <v>813</v>
      </c>
      <c r="C2027" s="639" t="str">
        <f>IF(AA2027&gt;=450000,"LPN",IF(AND(AA2027&gt;180000,AA2027&lt;450000),"LP",IF(AND(AA2027&gt;=53000,AA2027&lt;=180000),"3C","2C ")))</f>
        <v xml:space="preserve">2C </v>
      </c>
      <c r="D2027" s="780" t="s">
        <v>1673</v>
      </c>
      <c r="E2027" s="643" t="s">
        <v>1595</v>
      </c>
      <c r="F2027" s="555" t="s">
        <v>1675</v>
      </c>
      <c r="G2027" s="16" t="s">
        <v>44</v>
      </c>
      <c r="H2027" s="16" t="s">
        <v>44</v>
      </c>
      <c r="I2027" s="16" t="s">
        <v>44</v>
      </c>
      <c r="J2027" s="16" t="s">
        <v>44</v>
      </c>
      <c r="K2027" s="16">
        <f>SUM(L2027-8)</f>
        <v>42151</v>
      </c>
      <c r="L2027" s="16">
        <f>SUM(M2027*1)</f>
        <v>42159</v>
      </c>
      <c r="M2027" s="16">
        <f>SUM(N2027*1)</f>
        <v>42159</v>
      </c>
      <c r="N2027" s="16">
        <f>SUM(O2027-1)</f>
        <v>42159</v>
      </c>
      <c r="O2027" s="16">
        <f>SUM(U2027-3)</f>
        <v>42160</v>
      </c>
      <c r="P2027" s="135">
        <f>SUM(U2027*1)</f>
        <v>42163</v>
      </c>
      <c r="Q2027" s="135" t="s">
        <v>44</v>
      </c>
      <c r="R2027" s="135" t="s">
        <v>44</v>
      </c>
      <c r="S2027" s="135" t="s">
        <v>44</v>
      </c>
      <c r="T2027" s="135" t="s">
        <v>44</v>
      </c>
      <c r="U2027" s="135">
        <f>SUM(V2027-4)</f>
        <v>42163</v>
      </c>
      <c r="V2027" s="135">
        <f>SUM(W2027-4)</f>
        <v>42167</v>
      </c>
      <c r="W2027" s="135">
        <f>SUM(X2027-3)</f>
        <v>42171</v>
      </c>
      <c r="X2027" s="10">
        <v>42174</v>
      </c>
      <c r="Y2027" s="647"/>
      <c r="Z2027" s="647"/>
      <c r="AA2027" s="235">
        <v>45000</v>
      </c>
      <c r="AB2027" s="885"/>
    </row>
    <row r="2028" spans="1:28" x14ac:dyDescent="0.25">
      <c r="A2028" s="566"/>
      <c r="B2028" s="778" t="s">
        <v>1722</v>
      </c>
      <c r="C2028" s="639"/>
      <c r="D2028" s="780"/>
      <c r="E2028" s="643"/>
      <c r="F2028" s="205"/>
      <c r="G2028" s="16"/>
      <c r="H2028" s="16"/>
      <c r="I2028" s="16"/>
      <c r="J2028" s="16"/>
      <c r="K2028" s="16"/>
      <c r="L2028" s="16"/>
      <c r="M2028" s="16"/>
      <c r="N2028" s="16"/>
      <c r="O2028" s="16"/>
      <c r="P2028" s="135"/>
      <c r="Q2028" s="135"/>
      <c r="R2028" s="135"/>
      <c r="S2028" s="135"/>
      <c r="T2028" s="135"/>
      <c r="U2028" s="135"/>
      <c r="V2028" s="135"/>
      <c r="W2028" s="135"/>
      <c r="X2028" s="10"/>
      <c r="Y2028" s="647"/>
      <c r="Z2028" s="647"/>
      <c r="AA2028" s="231"/>
      <c r="AB2028" s="885"/>
    </row>
    <row r="2029" spans="1:28" ht="25.5" x14ac:dyDescent="0.25">
      <c r="A2029" s="640">
        <v>17</v>
      </c>
      <c r="B2029" s="778" t="s">
        <v>336</v>
      </c>
      <c r="C2029" s="639" t="str">
        <f>IF(AA2029&gt;=450000,"LPN",IF(AND(AA2029&gt;180000,AA2029&lt;450000),"LP",IF(AND(AA2029&gt;=53000,AA2029&lt;=180000),"3C","2C ")))</f>
        <v xml:space="preserve">2C </v>
      </c>
      <c r="D2029" s="780" t="s">
        <v>1673</v>
      </c>
      <c r="E2029" s="643" t="s">
        <v>1723</v>
      </c>
      <c r="F2029" s="555" t="s">
        <v>1675</v>
      </c>
      <c r="G2029" s="16" t="s">
        <v>44</v>
      </c>
      <c r="H2029" s="16" t="s">
        <v>44</v>
      </c>
      <c r="I2029" s="16" t="s">
        <v>44</v>
      </c>
      <c r="J2029" s="16" t="s">
        <v>44</v>
      </c>
      <c r="K2029" s="16">
        <f>SUM(L2029-8)</f>
        <v>42061</v>
      </c>
      <c r="L2029" s="16">
        <f>SUM(M2029*1)</f>
        <v>42069</v>
      </c>
      <c r="M2029" s="16">
        <f>SUM(N2029*1)</f>
        <v>42069</v>
      </c>
      <c r="N2029" s="16">
        <f>SUM(O2029-1)</f>
        <v>42069</v>
      </c>
      <c r="O2029" s="16">
        <f>SUM(U2029-3)</f>
        <v>42070</v>
      </c>
      <c r="P2029" s="135">
        <f>SUM(U2029*1)</f>
        <v>42073</v>
      </c>
      <c r="Q2029" s="135" t="s">
        <v>44</v>
      </c>
      <c r="R2029" s="135" t="s">
        <v>44</v>
      </c>
      <c r="S2029" s="135" t="s">
        <v>44</v>
      </c>
      <c r="T2029" s="135" t="s">
        <v>44</v>
      </c>
      <c r="U2029" s="135">
        <f>SUM(V2029-4)</f>
        <v>42073</v>
      </c>
      <c r="V2029" s="135">
        <f>SUM(W2029-4)</f>
        <v>42077</v>
      </c>
      <c r="W2029" s="135">
        <f>SUM(X2029-3)</f>
        <v>42081</v>
      </c>
      <c r="X2029" s="10">
        <v>42084</v>
      </c>
      <c r="Y2029" s="647"/>
      <c r="Z2029" s="647"/>
      <c r="AA2029" s="235">
        <f>+AA2031+AA2032+AA2030</f>
        <v>25000</v>
      </c>
      <c r="AB2029" s="885"/>
    </row>
    <row r="2030" spans="1:28" x14ac:dyDescent="0.25">
      <c r="A2030" s="566"/>
      <c r="B2030" s="778" t="s">
        <v>1724</v>
      </c>
      <c r="C2030" s="639"/>
      <c r="D2030" s="780"/>
      <c r="E2030" s="643"/>
      <c r="F2030" s="555"/>
      <c r="G2030" s="16"/>
      <c r="H2030" s="16"/>
      <c r="I2030" s="16"/>
      <c r="J2030" s="16"/>
      <c r="K2030" s="16"/>
      <c r="L2030" s="16"/>
      <c r="M2030" s="16"/>
      <c r="N2030" s="16"/>
      <c r="O2030" s="16"/>
      <c r="P2030" s="135"/>
      <c r="Q2030" s="135"/>
      <c r="R2030" s="135"/>
      <c r="S2030" s="135"/>
      <c r="T2030" s="135"/>
      <c r="U2030" s="135"/>
      <c r="V2030" s="135"/>
      <c r="W2030" s="135"/>
      <c r="X2030" s="10"/>
      <c r="Y2030" s="647"/>
      <c r="Z2030" s="647"/>
      <c r="AA2030" s="231">
        <v>7000</v>
      </c>
      <c r="AB2030" s="885"/>
    </row>
    <row r="2031" spans="1:28" x14ac:dyDescent="0.25">
      <c r="A2031" s="566"/>
      <c r="B2031" s="778" t="s">
        <v>1725</v>
      </c>
      <c r="C2031" s="639"/>
      <c r="D2031" s="780"/>
      <c r="E2031" s="643"/>
      <c r="F2031" s="205"/>
      <c r="G2031" s="16"/>
      <c r="H2031" s="16"/>
      <c r="I2031" s="16"/>
      <c r="J2031" s="16"/>
      <c r="K2031" s="16"/>
      <c r="L2031" s="16"/>
      <c r="M2031" s="16"/>
      <c r="N2031" s="16"/>
      <c r="O2031" s="16"/>
      <c r="P2031" s="135"/>
      <c r="Q2031" s="135"/>
      <c r="R2031" s="135"/>
      <c r="S2031" s="135"/>
      <c r="T2031" s="135"/>
      <c r="U2031" s="135"/>
      <c r="V2031" s="135"/>
      <c r="W2031" s="135"/>
      <c r="X2031" s="10"/>
      <c r="Y2031" s="647"/>
      <c r="Z2031" s="647"/>
      <c r="AA2031" s="231">
        <v>10000</v>
      </c>
      <c r="AB2031" s="885"/>
    </row>
    <row r="2032" spans="1:28" x14ac:dyDescent="0.25">
      <c r="A2032" s="566"/>
      <c r="B2032" s="778" t="s">
        <v>1726</v>
      </c>
      <c r="C2032" s="639"/>
      <c r="D2032" s="780"/>
      <c r="E2032" s="643"/>
      <c r="F2032" s="205"/>
      <c r="G2032" s="16"/>
      <c r="H2032" s="16"/>
      <c r="I2032" s="16"/>
      <c r="J2032" s="16"/>
      <c r="K2032" s="16"/>
      <c r="L2032" s="16"/>
      <c r="M2032" s="16"/>
      <c r="N2032" s="16"/>
      <c r="O2032" s="16"/>
      <c r="P2032" s="135"/>
      <c r="Q2032" s="135"/>
      <c r="R2032" s="135"/>
      <c r="S2032" s="135"/>
      <c r="T2032" s="135"/>
      <c r="U2032" s="135"/>
      <c r="V2032" s="135"/>
      <c r="W2032" s="135"/>
      <c r="X2032" s="10"/>
      <c r="Y2032" s="647"/>
      <c r="Z2032" s="647"/>
      <c r="AA2032" s="231">
        <v>8000</v>
      </c>
      <c r="AB2032" s="885"/>
    </row>
    <row r="2033" spans="1:28" ht="25.5" x14ac:dyDescent="0.25">
      <c r="A2033" s="566">
        <v>18</v>
      </c>
      <c r="B2033" s="778" t="s">
        <v>1727</v>
      </c>
      <c r="C2033" s="639" t="str">
        <f>IF(AA2033&gt;=450000,"LPN",IF(AND(AA2033&gt;180000,AA2033&lt;450000),"LP",IF(AND(AA2033&gt;=53000,AA2033&lt;=180000),"3C","2C ")))</f>
        <v>3C</v>
      </c>
      <c r="D2033" s="780" t="s">
        <v>1673</v>
      </c>
      <c r="E2033" s="643" t="s">
        <v>1728</v>
      </c>
      <c r="F2033" s="555" t="s">
        <v>1675</v>
      </c>
      <c r="G2033" s="16" t="s">
        <v>44</v>
      </c>
      <c r="H2033" s="16" t="s">
        <v>44</v>
      </c>
      <c r="I2033" s="16" t="s">
        <v>44</v>
      </c>
      <c r="J2033" s="16" t="s">
        <v>44</v>
      </c>
      <c r="K2033" s="16">
        <f>SUM(L2033-8)</f>
        <v>-23</v>
      </c>
      <c r="L2033" s="16">
        <f>SUM(M2033*1)</f>
        <v>-15</v>
      </c>
      <c r="M2033" s="16">
        <f>SUM(N2033*1)</f>
        <v>-15</v>
      </c>
      <c r="N2033" s="16">
        <f>SUM(O2033-1)</f>
        <v>-15</v>
      </c>
      <c r="O2033" s="16">
        <f>SUM(U2033-3)</f>
        <v>-14</v>
      </c>
      <c r="P2033" s="135">
        <f>SUM(U2033*1)</f>
        <v>-11</v>
      </c>
      <c r="Q2033" s="135" t="s">
        <v>44</v>
      </c>
      <c r="R2033" s="135" t="s">
        <v>44</v>
      </c>
      <c r="S2033" s="135" t="s">
        <v>44</v>
      </c>
      <c r="T2033" s="135" t="s">
        <v>44</v>
      </c>
      <c r="U2033" s="135">
        <f>SUM(V2033-4)</f>
        <v>-11</v>
      </c>
      <c r="V2033" s="135">
        <f>SUM(W2033-4)</f>
        <v>-7</v>
      </c>
      <c r="W2033" s="135">
        <f>SUM(X2033-3)</f>
        <v>-3</v>
      </c>
      <c r="X2033" s="10"/>
      <c r="Y2033" s="647"/>
      <c r="Z2033" s="647"/>
      <c r="AA2033" s="781">
        <v>100000</v>
      </c>
      <c r="AB2033" s="885"/>
    </row>
    <row r="2034" spans="1:28" x14ac:dyDescent="0.25">
      <c r="A2034" s="566"/>
      <c r="B2034" s="778" t="s">
        <v>1729</v>
      </c>
      <c r="C2034" s="639"/>
      <c r="D2034" s="780"/>
      <c r="E2034" s="643"/>
      <c r="F2034" s="205"/>
      <c r="G2034" s="16"/>
      <c r="H2034" s="16"/>
      <c r="I2034" s="16"/>
      <c r="J2034" s="16"/>
      <c r="K2034" s="16"/>
      <c r="L2034" s="16"/>
      <c r="M2034" s="16"/>
      <c r="N2034" s="16"/>
      <c r="O2034" s="16"/>
      <c r="P2034" s="135"/>
      <c r="Q2034" s="135"/>
      <c r="R2034" s="135"/>
      <c r="S2034" s="135"/>
      <c r="T2034" s="135"/>
      <c r="U2034" s="135"/>
      <c r="V2034" s="135"/>
      <c r="W2034" s="135"/>
      <c r="X2034" s="16"/>
      <c r="Y2034" s="647"/>
      <c r="Z2034" s="647"/>
      <c r="AA2034" s="231"/>
      <c r="AB2034" s="885"/>
    </row>
    <row r="2035" spans="1:28" ht="25.5" x14ac:dyDescent="0.25">
      <c r="A2035" s="566">
        <v>19</v>
      </c>
      <c r="B2035" s="778" t="s">
        <v>1730</v>
      </c>
      <c r="C2035" s="225" t="s">
        <v>1684</v>
      </c>
      <c r="D2035" s="779" t="s">
        <v>1673</v>
      </c>
      <c r="E2035" s="555" t="s">
        <v>1731</v>
      </c>
      <c r="F2035" s="555" t="s">
        <v>1675</v>
      </c>
      <c r="G2035" s="16" t="s">
        <v>44</v>
      </c>
      <c r="H2035" s="16" t="s">
        <v>44</v>
      </c>
      <c r="I2035" s="16" t="s">
        <v>44</v>
      </c>
      <c r="J2035" s="16" t="s">
        <v>44</v>
      </c>
      <c r="K2035" s="16">
        <f>SUM(L2035-8)</f>
        <v>42012</v>
      </c>
      <c r="L2035" s="16">
        <f>SUM(M2035*1)</f>
        <v>42020</v>
      </c>
      <c r="M2035" s="16">
        <f>SUM(N2035*1)</f>
        <v>42020</v>
      </c>
      <c r="N2035" s="16">
        <f>SUM(O2035-1)</f>
        <v>42020</v>
      </c>
      <c r="O2035" s="16">
        <f>SUM(U2035-3)</f>
        <v>42021</v>
      </c>
      <c r="P2035" s="135">
        <f>SUM(U2035*1)</f>
        <v>42024</v>
      </c>
      <c r="Q2035" s="135" t="s">
        <v>44</v>
      </c>
      <c r="R2035" s="135" t="s">
        <v>44</v>
      </c>
      <c r="S2035" s="135" t="s">
        <v>44</v>
      </c>
      <c r="T2035" s="135" t="s">
        <v>44</v>
      </c>
      <c r="U2035" s="135">
        <f>SUM(V2035-4)</f>
        <v>42024</v>
      </c>
      <c r="V2035" s="135">
        <f>SUM(W2035-4)</f>
        <v>42028</v>
      </c>
      <c r="W2035" s="135">
        <f>SUM(X2035-3)</f>
        <v>42032</v>
      </c>
      <c r="X2035" s="10">
        <v>42035</v>
      </c>
      <c r="Y2035" s="647"/>
      <c r="Z2035" s="647"/>
      <c r="AA2035" s="235">
        <v>500000</v>
      </c>
      <c r="AB2035" s="885"/>
    </row>
    <row r="2036" spans="1:28" ht="25.5" x14ac:dyDescent="0.25">
      <c r="A2036" s="640">
        <v>20</v>
      </c>
      <c r="B2036" s="778" t="s">
        <v>1102</v>
      </c>
      <c r="C2036" s="639" t="str">
        <f>IF(AA2036&gt;=450000,"LPN",IF(AND(AA2036&gt;180000,AA2036&lt;450000),"LP",IF(AND(AA2036&gt;=53000,AA2036&lt;=180000),"3C","2C ")))</f>
        <v xml:space="preserve">2C </v>
      </c>
      <c r="D2036" s="780" t="s">
        <v>1673</v>
      </c>
      <c r="E2036" s="643" t="s">
        <v>1732</v>
      </c>
      <c r="F2036" s="555" t="s">
        <v>1675</v>
      </c>
      <c r="G2036" s="16" t="s">
        <v>44</v>
      </c>
      <c r="H2036" s="16" t="s">
        <v>44</v>
      </c>
      <c r="I2036" s="16" t="s">
        <v>44</v>
      </c>
      <c r="J2036" s="16" t="s">
        <v>44</v>
      </c>
      <c r="K2036" s="16">
        <f>SUM(L2036-8)</f>
        <v>42042</v>
      </c>
      <c r="L2036" s="16">
        <f>SUM(M2036*1)</f>
        <v>42050</v>
      </c>
      <c r="M2036" s="16">
        <f>SUM(N2036*1)</f>
        <v>42050</v>
      </c>
      <c r="N2036" s="16">
        <f>SUM(O2036-1)</f>
        <v>42050</v>
      </c>
      <c r="O2036" s="16">
        <f>SUM(U2036-3)</f>
        <v>42051</v>
      </c>
      <c r="P2036" s="135">
        <f>SUM(U2036*1)</f>
        <v>42054</v>
      </c>
      <c r="Q2036" s="135" t="s">
        <v>44</v>
      </c>
      <c r="R2036" s="135" t="s">
        <v>44</v>
      </c>
      <c r="S2036" s="135" t="s">
        <v>44</v>
      </c>
      <c r="T2036" s="135" t="s">
        <v>44</v>
      </c>
      <c r="U2036" s="135">
        <f>SUM(V2036-4)</f>
        <v>42054</v>
      </c>
      <c r="V2036" s="135">
        <f>SUM(W2036-4)</f>
        <v>42058</v>
      </c>
      <c r="W2036" s="135">
        <f>SUM(X2036-3)</f>
        <v>42062</v>
      </c>
      <c r="X2036" s="10">
        <v>42065</v>
      </c>
      <c r="Y2036" s="647"/>
      <c r="Z2036" s="647"/>
      <c r="AA2036" s="235">
        <v>20000</v>
      </c>
      <c r="AB2036" s="885"/>
    </row>
    <row r="2037" spans="1:28" x14ac:dyDescent="0.25">
      <c r="A2037" s="640"/>
      <c r="B2037" s="778" t="s">
        <v>1733</v>
      </c>
      <c r="C2037" s="639"/>
      <c r="D2037" s="780"/>
      <c r="E2037" s="643"/>
      <c r="F2037" s="205"/>
      <c r="G2037" s="16"/>
      <c r="H2037" s="16"/>
      <c r="I2037" s="16"/>
      <c r="J2037" s="16"/>
      <c r="K2037" s="16"/>
      <c r="L2037" s="16"/>
      <c r="M2037" s="16"/>
      <c r="N2037" s="16"/>
      <c r="O2037" s="16"/>
      <c r="P2037" s="135"/>
      <c r="Q2037" s="135"/>
      <c r="R2037" s="135"/>
      <c r="S2037" s="135"/>
      <c r="T2037" s="135"/>
      <c r="U2037" s="135"/>
      <c r="V2037" s="135"/>
      <c r="W2037" s="135"/>
      <c r="X2037" s="10"/>
      <c r="Y2037" s="647"/>
      <c r="Z2037" s="647"/>
      <c r="AA2037" s="231"/>
      <c r="AB2037" s="885"/>
    </row>
    <row r="2038" spans="1:28" ht="25.5" x14ac:dyDescent="0.25">
      <c r="A2038" s="640">
        <v>21</v>
      </c>
      <c r="B2038" s="778" t="s">
        <v>92</v>
      </c>
      <c r="C2038" s="639" t="str">
        <f>IF(AA2038&gt;=450000,"LPN",IF(AND(AA2038&gt;180000,AA2038&lt;450000),"LP",IF(AND(AA2038&gt;=53000,AA2038&lt;=180000),"3C","2C ")))</f>
        <v xml:space="preserve">2C </v>
      </c>
      <c r="D2038" s="780" t="s">
        <v>1673</v>
      </c>
      <c r="E2038" s="643" t="s">
        <v>1615</v>
      </c>
      <c r="F2038" s="555" t="s">
        <v>1675</v>
      </c>
      <c r="G2038" s="16" t="s">
        <v>44</v>
      </c>
      <c r="H2038" s="16" t="s">
        <v>44</v>
      </c>
      <c r="I2038" s="16" t="s">
        <v>44</v>
      </c>
      <c r="J2038" s="16" t="s">
        <v>44</v>
      </c>
      <c r="K2038" s="16">
        <f>SUM(L2038-8)</f>
        <v>42068</v>
      </c>
      <c r="L2038" s="16">
        <f>SUM(M2038*1)</f>
        <v>42076</v>
      </c>
      <c r="M2038" s="16">
        <f>SUM(N2038*1)</f>
        <v>42076</v>
      </c>
      <c r="N2038" s="16">
        <f>SUM(O2038-1)</f>
        <v>42076</v>
      </c>
      <c r="O2038" s="16">
        <f>SUM(U2038-3)</f>
        <v>42077</v>
      </c>
      <c r="P2038" s="135">
        <f>SUM(U2038*1)</f>
        <v>42080</v>
      </c>
      <c r="Q2038" s="135" t="s">
        <v>44</v>
      </c>
      <c r="R2038" s="135" t="s">
        <v>44</v>
      </c>
      <c r="S2038" s="135" t="s">
        <v>44</v>
      </c>
      <c r="T2038" s="135" t="s">
        <v>44</v>
      </c>
      <c r="U2038" s="135">
        <f>SUM(V2038-4)</f>
        <v>42080</v>
      </c>
      <c r="V2038" s="135">
        <f>SUM(W2038-4)</f>
        <v>42084</v>
      </c>
      <c r="W2038" s="135">
        <f>SUM(X2038-3)</f>
        <v>42088</v>
      </c>
      <c r="X2038" s="10">
        <v>42091</v>
      </c>
      <c r="Y2038" s="647"/>
      <c r="Z2038" s="647"/>
      <c r="AA2038" s="785">
        <f>SUM(AA2039:AA2057)</f>
        <v>40000</v>
      </c>
      <c r="AB2038" s="885"/>
    </row>
    <row r="2039" spans="1:28" x14ac:dyDescent="0.25">
      <c r="A2039" s="640"/>
      <c r="B2039" s="786" t="s">
        <v>1734</v>
      </c>
      <c r="C2039" s="639"/>
      <c r="D2039" s="780"/>
      <c r="E2039" s="643"/>
      <c r="F2039" s="205"/>
      <c r="G2039" s="16"/>
      <c r="H2039" s="16"/>
      <c r="I2039" s="16"/>
      <c r="J2039" s="16"/>
      <c r="K2039" s="16"/>
      <c r="L2039" s="16"/>
      <c r="M2039" s="16"/>
      <c r="N2039" s="16"/>
      <c r="O2039" s="16"/>
      <c r="P2039" s="135"/>
      <c r="Q2039" s="135"/>
      <c r="R2039" s="135"/>
      <c r="S2039" s="135"/>
      <c r="T2039" s="135"/>
      <c r="U2039" s="135"/>
      <c r="V2039" s="135"/>
      <c r="W2039" s="135"/>
      <c r="X2039" s="10"/>
      <c r="Y2039" s="647"/>
      <c r="Z2039" s="647"/>
      <c r="AA2039" s="231">
        <f>30*60</f>
        <v>1800</v>
      </c>
      <c r="AB2039" s="885"/>
    </row>
    <row r="2040" spans="1:28" x14ac:dyDescent="0.25">
      <c r="A2040" s="640"/>
      <c r="B2040" s="786" t="s">
        <v>1735</v>
      </c>
      <c r="C2040" s="639"/>
      <c r="D2040" s="780"/>
      <c r="E2040" s="643"/>
      <c r="F2040" s="205"/>
      <c r="G2040" s="16"/>
      <c r="H2040" s="16"/>
      <c r="I2040" s="16"/>
      <c r="J2040" s="16"/>
      <c r="K2040" s="16"/>
      <c r="L2040" s="16"/>
      <c r="M2040" s="16"/>
      <c r="N2040" s="16"/>
      <c r="O2040" s="16"/>
      <c r="P2040" s="135"/>
      <c r="Q2040" s="135"/>
      <c r="R2040" s="135"/>
      <c r="S2040" s="135"/>
      <c r="T2040" s="135"/>
      <c r="U2040" s="135"/>
      <c r="V2040" s="135"/>
      <c r="W2040" s="135"/>
      <c r="X2040" s="10"/>
      <c r="Y2040" s="647"/>
      <c r="Z2040" s="647"/>
      <c r="AA2040" s="231">
        <f>30*70</f>
        <v>2100</v>
      </c>
      <c r="AB2040" s="885"/>
    </row>
    <row r="2041" spans="1:28" x14ac:dyDescent="0.25">
      <c r="A2041" s="640"/>
      <c r="B2041" s="786" t="s">
        <v>1736</v>
      </c>
      <c r="C2041" s="639"/>
      <c r="D2041" s="780"/>
      <c r="E2041" s="643"/>
      <c r="F2041" s="205"/>
      <c r="G2041" s="16"/>
      <c r="H2041" s="16"/>
      <c r="I2041" s="16"/>
      <c r="J2041" s="16"/>
      <c r="K2041" s="16"/>
      <c r="L2041" s="16"/>
      <c r="M2041" s="16"/>
      <c r="N2041" s="16"/>
      <c r="O2041" s="16"/>
      <c r="P2041" s="135"/>
      <c r="Q2041" s="135"/>
      <c r="R2041" s="135"/>
      <c r="S2041" s="135"/>
      <c r="T2041" s="135"/>
      <c r="U2041" s="135"/>
      <c r="V2041" s="135"/>
      <c r="W2041" s="135"/>
      <c r="X2041" s="10"/>
      <c r="Y2041" s="647"/>
      <c r="Z2041" s="647"/>
      <c r="AA2041" s="231">
        <f>20*20</f>
        <v>400</v>
      </c>
      <c r="AB2041" s="885"/>
    </row>
    <row r="2042" spans="1:28" x14ac:dyDescent="0.25">
      <c r="A2042" s="640"/>
      <c r="B2042" s="786" t="s">
        <v>1737</v>
      </c>
      <c r="C2042" s="639"/>
      <c r="D2042" s="780"/>
      <c r="E2042" s="643"/>
      <c r="F2042" s="205"/>
      <c r="G2042" s="16"/>
      <c r="H2042" s="16"/>
      <c r="I2042" s="16"/>
      <c r="J2042" s="16"/>
      <c r="K2042" s="16"/>
      <c r="L2042" s="16"/>
      <c r="M2042" s="16"/>
      <c r="N2042" s="16"/>
      <c r="O2042" s="16"/>
      <c r="P2042" s="135"/>
      <c r="Q2042" s="135"/>
      <c r="R2042" s="135"/>
      <c r="S2042" s="135"/>
      <c r="T2042" s="135"/>
      <c r="U2042" s="135"/>
      <c r="V2042" s="135"/>
      <c r="W2042" s="135"/>
      <c r="X2042" s="10"/>
      <c r="Y2042" s="647"/>
      <c r="Z2042" s="647"/>
      <c r="AA2042" s="231">
        <f>10*40</f>
        <v>400</v>
      </c>
      <c r="AB2042" s="885"/>
    </row>
    <row r="2043" spans="1:28" x14ac:dyDescent="0.25">
      <c r="A2043" s="640"/>
      <c r="B2043" s="786" t="s">
        <v>1738</v>
      </c>
      <c r="C2043" s="639"/>
      <c r="D2043" s="780"/>
      <c r="E2043" s="643"/>
      <c r="F2043" s="205"/>
      <c r="G2043" s="16"/>
      <c r="H2043" s="16"/>
      <c r="I2043" s="16"/>
      <c r="J2043" s="16"/>
      <c r="K2043" s="16"/>
      <c r="L2043" s="16"/>
      <c r="M2043" s="16"/>
      <c r="N2043" s="16"/>
      <c r="O2043" s="16"/>
      <c r="P2043" s="135"/>
      <c r="Q2043" s="135"/>
      <c r="R2043" s="135"/>
      <c r="S2043" s="135"/>
      <c r="T2043" s="135"/>
      <c r="U2043" s="135"/>
      <c r="V2043" s="135"/>
      <c r="W2043" s="135"/>
      <c r="X2043" s="10"/>
      <c r="Y2043" s="647"/>
      <c r="Z2043" s="647"/>
      <c r="AA2043" s="231">
        <v>4275</v>
      </c>
      <c r="AB2043" s="885"/>
    </row>
    <row r="2044" spans="1:28" x14ac:dyDescent="0.25">
      <c r="A2044" s="640"/>
      <c r="B2044" s="786" t="s">
        <v>1739</v>
      </c>
      <c r="C2044" s="639"/>
      <c r="D2044" s="780"/>
      <c r="E2044" s="643"/>
      <c r="F2044" s="205"/>
      <c r="G2044" s="16"/>
      <c r="H2044" s="16"/>
      <c r="I2044" s="16"/>
      <c r="J2044" s="16"/>
      <c r="K2044" s="16"/>
      <c r="L2044" s="16"/>
      <c r="M2044" s="16"/>
      <c r="N2044" s="16"/>
      <c r="O2044" s="16"/>
      <c r="P2044" s="135"/>
      <c r="Q2044" s="135"/>
      <c r="R2044" s="135"/>
      <c r="S2044" s="135"/>
      <c r="T2044" s="135"/>
      <c r="U2044" s="135"/>
      <c r="V2044" s="135"/>
      <c r="W2044" s="135"/>
      <c r="X2044" s="10"/>
      <c r="Y2044" s="647"/>
      <c r="Z2044" s="647"/>
      <c r="AA2044" s="231">
        <f>150*50</f>
        <v>7500</v>
      </c>
      <c r="AB2044" s="885"/>
    </row>
    <row r="2045" spans="1:28" x14ac:dyDescent="0.25">
      <c r="A2045" s="640"/>
      <c r="B2045" s="786" t="s">
        <v>1740</v>
      </c>
      <c r="C2045" s="639"/>
      <c r="D2045" s="780"/>
      <c r="E2045" s="643"/>
      <c r="F2045" s="205"/>
      <c r="G2045" s="16"/>
      <c r="H2045" s="16"/>
      <c r="I2045" s="16"/>
      <c r="J2045" s="16"/>
      <c r="K2045" s="16"/>
      <c r="L2045" s="16"/>
      <c r="M2045" s="16"/>
      <c r="N2045" s="16"/>
      <c r="O2045" s="16"/>
      <c r="P2045" s="135"/>
      <c r="Q2045" s="135"/>
      <c r="R2045" s="135"/>
      <c r="S2045" s="135"/>
      <c r="T2045" s="135"/>
      <c r="U2045" s="135"/>
      <c r="V2045" s="135"/>
      <c r="W2045" s="135"/>
      <c r="X2045" s="10"/>
      <c r="Y2045" s="647"/>
      <c r="Z2045" s="647"/>
      <c r="AA2045" s="231">
        <f>25*80</f>
        <v>2000</v>
      </c>
      <c r="AB2045" s="885"/>
    </row>
    <row r="2046" spans="1:28" x14ac:dyDescent="0.25">
      <c r="A2046" s="640"/>
      <c r="B2046" s="786" t="s">
        <v>1741</v>
      </c>
      <c r="C2046" s="639"/>
      <c r="D2046" s="780"/>
      <c r="E2046" s="643"/>
      <c r="F2046" s="205"/>
      <c r="G2046" s="16"/>
      <c r="H2046" s="16"/>
      <c r="I2046" s="16"/>
      <c r="J2046" s="16"/>
      <c r="K2046" s="16"/>
      <c r="L2046" s="16"/>
      <c r="M2046" s="16"/>
      <c r="N2046" s="16"/>
      <c r="O2046" s="16"/>
      <c r="P2046" s="135"/>
      <c r="Q2046" s="135"/>
      <c r="R2046" s="135"/>
      <c r="S2046" s="135"/>
      <c r="T2046" s="135"/>
      <c r="U2046" s="135"/>
      <c r="V2046" s="135"/>
      <c r="W2046" s="135"/>
      <c r="X2046" s="10"/>
      <c r="Y2046" s="647"/>
      <c r="Z2046" s="647"/>
      <c r="AA2046" s="231">
        <v>7000</v>
      </c>
      <c r="AB2046" s="885"/>
    </row>
    <row r="2047" spans="1:28" x14ac:dyDescent="0.25">
      <c r="A2047" s="640"/>
      <c r="B2047" s="786" t="s">
        <v>1742</v>
      </c>
      <c r="C2047" s="639"/>
      <c r="D2047" s="780"/>
      <c r="E2047" s="643"/>
      <c r="F2047" s="205"/>
      <c r="G2047" s="16"/>
      <c r="H2047" s="16"/>
      <c r="I2047" s="16"/>
      <c r="J2047" s="16"/>
      <c r="K2047" s="16"/>
      <c r="L2047" s="16"/>
      <c r="M2047" s="16"/>
      <c r="N2047" s="16"/>
      <c r="O2047" s="16"/>
      <c r="P2047" s="135"/>
      <c r="Q2047" s="135"/>
      <c r="R2047" s="135"/>
      <c r="S2047" s="135"/>
      <c r="T2047" s="135"/>
      <c r="U2047" s="135"/>
      <c r="V2047" s="135"/>
      <c r="W2047" s="135"/>
      <c r="X2047" s="10"/>
      <c r="Y2047" s="647"/>
      <c r="Z2047" s="647"/>
      <c r="AA2047" s="231">
        <f>50*25</f>
        <v>1250</v>
      </c>
      <c r="AB2047" s="885"/>
    </row>
    <row r="2048" spans="1:28" x14ac:dyDescent="0.25">
      <c r="A2048" s="640"/>
      <c r="B2048" s="786" t="s">
        <v>1743</v>
      </c>
      <c r="C2048" s="639"/>
      <c r="D2048" s="780"/>
      <c r="E2048" s="643"/>
      <c r="F2048" s="205"/>
      <c r="G2048" s="16"/>
      <c r="H2048" s="16"/>
      <c r="I2048" s="16"/>
      <c r="J2048" s="16"/>
      <c r="K2048" s="16"/>
      <c r="L2048" s="16"/>
      <c r="M2048" s="16"/>
      <c r="N2048" s="16"/>
      <c r="O2048" s="16"/>
      <c r="P2048" s="135"/>
      <c r="Q2048" s="135"/>
      <c r="R2048" s="135"/>
      <c r="S2048" s="135"/>
      <c r="T2048" s="135"/>
      <c r="U2048" s="135"/>
      <c r="V2048" s="135"/>
      <c r="W2048" s="135"/>
      <c r="X2048" s="10"/>
      <c r="Y2048" s="647"/>
      <c r="Z2048" s="647"/>
      <c r="AA2048" s="231">
        <f>20*100</f>
        <v>2000</v>
      </c>
      <c r="AB2048" s="885"/>
    </row>
    <row r="2049" spans="1:28" x14ac:dyDescent="0.25">
      <c r="A2049" s="640"/>
      <c r="B2049" s="786" t="s">
        <v>1744</v>
      </c>
      <c r="C2049" s="639"/>
      <c r="D2049" s="780"/>
      <c r="E2049" s="643"/>
      <c r="F2049" s="205"/>
      <c r="G2049" s="16"/>
      <c r="H2049" s="16"/>
      <c r="I2049" s="16"/>
      <c r="J2049" s="16"/>
      <c r="K2049" s="16"/>
      <c r="L2049" s="16"/>
      <c r="M2049" s="16"/>
      <c r="N2049" s="16"/>
      <c r="O2049" s="16"/>
      <c r="P2049" s="135"/>
      <c r="Q2049" s="135"/>
      <c r="R2049" s="135"/>
      <c r="S2049" s="135"/>
      <c r="T2049" s="135"/>
      <c r="U2049" s="135"/>
      <c r="V2049" s="135"/>
      <c r="W2049" s="135"/>
      <c r="X2049" s="10"/>
      <c r="Y2049" s="647"/>
      <c r="Z2049" s="647"/>
      <c r="AA2049" s="231">
        <v>3000</v>
      </c>
      <c r="AB2049" s="885"/>
    </row>
    <row r="2050" spans="1:28" x14ac:dyDescent="0.25">
      <c r="A2050" s="640"/>
      <c r="B2050" s="786" t="s">
        <v>1745</v>
      </c>
      <c r="C2050" s="639"/>
      <c r="D2050" s="780"/>
      <c r="E2050" s="643"/>
      <c r="F2050" s="205"/>
      <c r="G2050" s="16"/>
      <c r="H2050" s="16"/>
      <c r="I2050" s="16"/>
      <c r="J2050" s="16"/>
      <c r="K2050" s="16"/>
      <c r="L2050" s="16"/>
      <c r="M2050" s="16"/>
      <c r="N2050" s="16"/>
      <c r="O2050" s="16"/>
      <c r="P2050" s="135"/>
      <c r="Q2050" s="135"/>
      <c r="R2050" s="135"/>
      <c r="S2050" s="135"/>
      <c r="T2050" s="135"/>
      <c r="U2050" s="135"/>
      <c r="V2050" s="135"/>
      <c r="W2050" s="135"/>
      <c r="X2050" s="10"/>
      <c r="Y2050" s="647"/>
      <c r="Z2050" s="647"/>
      <c r="AA2050" s="231">
        <v>1500</v>
      </c>
      <c r="AB2050" s="885"/>
    </row>
    <row r="2051" spans="1:28" x14ac:dyDescent="0.25">
      <c r="A2051" s="640"/>
      <c r="B2051" s="786" t="s">
        <v>1746</v>
      </c>
      <c r="C2051" s="639"/>
      <c r="D2051" s="780"/>
      <c r="E2051" s="643"/>
      <c r="F2051" s="205"/>
      <c r="G2051" s="16"/>
      <c r="H2051" s="16"/>
      <c r="I2051" s="16"/>
      <c r="J2051" s="16"/>
      <c r="K2051" s="16"/>
      <c r="L2051" s="16"/>
      <c r="M2051" s="16"/>
      <c r="N2051" s="16"/>
      <c r="O2051" s="16"/>
      <c r="P2051" s="135"/>
      <c r="Q2051" s="135"/>
      <c r="R2051" s="135"/>
      <c r="S2051" s="135"/>
      <c r="T2051" s="135"/>
      <c r="U2051" s="135"/>
      <c r="V2051" s="135"/>
      <c r="W2051" s="135"/>
      <c r="X2051" s="10"/>
      <c r="Y2051" s="647"/>
      <c r="Z2051" s="647"/>
      <c r="AA2051" s="231">
        <f>75*5</f>
        <v>375</v>
      </c>
      <c r="AB2051" s="885"/>
    </row>
    <row r="2052" spans="1:28" x14ac:dyDescent="0.25">
      <c r="A2052" s="640"/>
      <c r="B2052" s="786" t="s">
        <v>1747</v>
      </c>
      <c r="C2052" s="639"/>
      <c r="D2052" s="780"/>
      <c r="E2052" s="643"/>
      <c r="F2052" s="205"/>
      <c r="G2052" s="16"/>
      <c r="H2052" s="16"/>
      <c r="I2052" s="16"/>
      <c r="J2052" s="16"/>
      <c r="K2052" s="16"/>
      <c r="L2052" s="16"/>
      <c r="M2052" s="16"/>
      <c r="N2052" s="16"/>
      <c r="O2052" s="16"/>
      <c r="P2052" s="135"/>
      <c r="Q2052" s="135"/>
      <c r="R2052" s="135"/>
      <c r="S2052" s="135"/>
      <c r="T2052" s="135"/>
      <c r="U2052" s="135"/>
      <c r="V2052" s="135"/>
      <c r="W2052" s="135"/>
      <c r="X2052" s="10"/>
      <c r="Y2052" s="647"/>
      <c r="Z2052" s="647"/>
      <c r="AA2052" s="231">
        <f>10*10</f>
        <v>100</v>
      </c>
      <c r="AB2052" s="885"/>
    </row>
    <row r="2053" spans="1:28" x14ac:dyDescent="0.25">
      <c r="A2053" s="640"/>
      <c r="B2053" s="786" t="s">
        <v>1748</v>
      </c>
      <c r="C2053" s="639"/>
      <c r="D2053" s="780"/>
      <c r="E2053" s="643"/>
      <c r="F2053" s="205"/>
      <c r="G2053" s="16"/>
      <c r="H2053" s="16"/>
      <c r="I2053" s="16"/>
      <c r="J2053" s="16"/>
      <c r="K2053" s="16"/>
      <c r="L2053" s="16"/>
      <c r="M2053" s="16"/>
      <c r="N2053" s="16"/>
      <c r="O2053" s="16"/>
      <c r="P2053" s="135"/>
      <c r="Q2053" s="135"/>
      <c r="R2053" s="135"/>
      <c r="S2053" s="135"/>
      <c r="T2053" s="135"/>
      <c r="U2053" s="135"/>
      <c r="V2053" s="135"/>
      <c r="W2053" s="135"/>
      <c r="X2053" s="10"/>
      <c r="Y2053" s="647"/>
      <c r="Z2053" s="647"/>
      <c r="AA2053" s="231">
        <v>300</v>
      </c>
      <c r="AB2053" s="885"/>
    </row>
    <row r="2054" spans="1:28" x14ac:dyDescent="0.25">
      <c r="A2054" s="640"/>
      <c r="B2054" s="786" t="s">
        <v>1749</v>
      </c>
      <c r="C2054" s="639"/>
      <c r="D2054" s="780"/>
      <c r="E2054" s="643"/>
      <c r="F2054" s="205"/>
      <c r="G2054" s="16"/>
      <c r="H2054" s="16"/>
      <c r="I2054" s="16"/>
      <c r="J2054" s="16"/>
      <c r="K2054" s="16"/>
      <c r="L2054" s="16"/>
      <c r="M2054" s="16"/>
      <c r="N2054" s="16"/>
      <c r="O2054" s="16"/>
      <c r="P2054" s="135"/>
      <c r="Q2054" s="135"/>
      <c r="R2054" s="135"/>
      <c r="S2054" s="135"/>
      <c r="T2054" s="135"/>
      <c r="U2054" s="135"/>
      <c r="V2054" s="135"/>
      <c r="W2054" s="135"/>
      <c r="X2054" s="10"/>
      <c r="Y2054" s="647"/>
      <c r="Z2054" s="647"/>
      <c r="AA2054" s="231">
        <v>1500</v>
      </c>
      <c r="AB2054" s="885"/>
    </row>
    <row r="2055" spans="1:28" x14ac:dyDescent="0.25">
      <c r="A2055" s="640"/>
      <c r="B2055" s="786" t="s">
        <v>1750</v>
      </c>
      <c r="C2055" s="639"/>
      <c r="D2055" s="780"/>
      <c r="E2055" s="643"/>
      <c r="F2055" s="205"/>
      <c r="G2055" s="16"/>
      <c r="H2055" s="16"/>
      <c r="I2055" s="16"/>
      <c r="J2055" s="16"/>
      <c r="K2055" s="16"/>
      <c r="L2055" s="16"/>
      <c r="M2055" s="16"/>
      <c r="N2055" s="16"/>
      <c r="O2055" s="16"/>
      <c r="P2055" s="135"/>
      <c r="Q2055" s="135"/>
      <c r="R2055" s="135"/>
      <c r="S2055" s="135"/>
      <c r="T2055" s="135"/>
      <c r="U2055" s="135"/>
      <c r="V2055" s="135"/>
      <c r="W2055" s="135"/>
      <c r="X2055" s="10"/>
      <c r="Y2055" s="647"/>
      <c r="Z2055" s="647"/>
      <c r="AA2055" s="231">
        <f>30*100</f>
        <v>3000</v>
      </c>
      <c r="AB2055" s="885"/>
    </row>
    <row r="2056" spans="1:28" x14ac:dyDescent="0.25">
      <c r="A2056" s="640"/>
      <c r="B2056" s="786" t="s">
        <v>1751</v>
      </c>
      <c r="C2056" s="639"/>
      <c r="D2056" s="780"/>
      <c r="E2056" s="643"/>
      <c r="F2056" s="205"/>
      <c r="G2056" s="16"/>
      <c r="H2056" s="16"/>
      <c r="I2056" s="16"/>
      <c r="J2056" s="16"/>
      <c r="K2056" s="16"/>
      <c r="L2056" s="16"/>
      <c r="M2056" s="16"/>
      <c r="N2056" s="16"/>
      <c r="O2056" s="16"/>
      <c r="P2056" s="135"/>
      <c r="Q2056" s="135"/>
      <c r="R2056" s="135"/>
      <c r="S2056" s="135"/>
      <c r="T2056" s="135"/>
      <c r="U2056" s="135"/>
      <c r="V2056" s="135"/>
      <c r="W2056" s="135"/>
      <c r="X2056" s="10"/>
      <c r="Y2056" s="647"/>
      <c r="Z2056" s="647"/>
      <c r="AA2056" s="231">
        <v>1000</v>
      </c>
      <c r="AB2056" s="885"/>
    </row>
    <row r="2057" spans="1:28" x14ac:dyDescent="0.25">
      <c r="A2057" s="640"/>
      <c r="B2057" s="786" t="s">
        <v>1752</v>
      </c>
      <c r="C2057" s="639"/>
      <c r="D2057" s="780"/>
      <c r="E2057" s="643"/>
      <c r="F2057" s="205"/>
      <c r="G2057" s="16"/>
      <c r="H2057" s="16"/>
      <c r="I2057" s="16"/>
      <c r="J2057" s="16"/>
      <c r="K2057" s="16"/>
      <c r="L2057" s="16"/>
      <c r="M2057" s="16"/>
      <c r="N2057" s="16"/>
      <c r="O2057" s="16"/>
      <c r="P2057" s="135"/>
      <c r="Q2057" s="135"/>
      <c r="R2057" s="135"/>
      <c r="S2057" s="135"/>
      <c r="T2057" s="135"/>
      <c r="U2057" s="135"/>
      <c r="V2057" s="135"/>
      <c r="W2057" s="135"/>
      <c r="X2057" s="10"/>
      <c r="Y2057" s="647"/>
      <c r="Z2057" s="647"/>
      <c r="AA2057" s="231">
        <v>500</v>
      </c>
      <c r="AB2057" s="885"/>
    </row>
    <row r="2058" spans="1:28" ht="25.5" x14ac:dyDescent="0.25">
      <c r="A2058" s="640">
        <v>22</v>
      </c>
      <c r="B2058" s="778" t="s">
        <v>1753</v>
      </c>
      <c r="C2058" s="639" t="str">
        <f>IF(AA2058&gt;=450000,"LPN",IF(AND(AA2058&gt;180000,AA2058&lt;450000),"LP",IF(AND(AA2058&gt;=53000,AA2058&lt;=180000),"3C","2C ")))</f>
        <v xml:space="preserve">2C </v>
      </c>
      <c r="D2058" s="780" t="s">
        <v>1673</v>
      </c>
      <c r="E2058" s="643" t="s">
        <v>1626</v>
      </c>
      <c r="F2058" s="555" t="s">
        <v>1675</v>
      </c>
      <c r="G2058" s="16" t="s">
        <v>44</v>
      </c>
      <c r="H2058" s="16" t="s">
        <v>44</v>
      </c>
      <c r="I2058" s="16" t="s">
        <v>44</v>
      </c>
      <c r="J2058" s="16" t="s">
        <v>44</v>
      </c>
      <c r="K2058" s="16">
        <f>SUM(L2058-8)</f>
        <v>42042</v>
      </c>
      <c r="L2058" s="16">
        <f>SUM(M2058*1)</f>
        <v>42050</v>
      </c>
      <c r="M2058" s="16">
        <f>SUM(N2058*1)</f>
        <v>42050</v>
      </c>
      <c r="N2058" s="16">
        <f>SUM(O2058-1)</f>
        <v>42050</v>
      </c>
      <c r="O2058" s="16">
        <f>SUM(U2058-3)</f>
        <v>42051</v>
      </c>
      <c r="P2058" s="135">
        <f>SUM(U2058*1)</f>
        <v>42054</v>
      </c>
      <c r="Q2058" s="135" t="s">
        <v>44</v>
      </c>
      <c r="R2058" s="135" t="s">
        <v>44</v>
      </c>
      <c r="S2058" s="135" t="s">
        <v>44</v>
      </c>
      <c r="T2058" s="135" t="s">
        <v>44</v>
      </c>
      <c r="U2058" s="135">
        <f>SUM(V2058-4)</f>
        <v>42054</v>
      </c>
      <c r="V2058" s="135">
        <f>SUM(W2058-4)</f>
        <v>42058</v>
      </c>
      <c r="W2058" s="135">
        <f>SUM(X2058-3)</f>
        <v>42062</v>
      </c>
      <c r="X2058" s="10">
        <v>42065</v>
      </c>
      <c r="Y2058" s="647"/>
      <c r="Z2058" s="647"/>
      <c r="AA2058" s="235">
        <v>15000</v>
      </c>
      <c r="AB2058" s="885"/>
    </row>
    <row r="2059" spans="1:28" x14ac:dyDescent="0.25">
      <c r="A2059" s="640"/>
      <c r="B2059" s="778" t="s">
        <v>1754</v>
      </c>
      <c r="C2059" s="639"/>
      <c r="D2059" s="780"/>
      <c r="E2059" s="643"/>
      <c r="F2059" s="205"/>
      <c r="G2059" s="16"/>
      <c r="H2059" s="16"/>
      <c r="I2059" s="16"/>
      <c r="J2059" s="16"/>
      <c r="K2059" s="16"/>
      <c r="L2059" s="16"/>
      <c r="M2059" s="16"/>
      <c r="N2059" s="16"/>
      <c r="O2059" s="16"/>
      <c r="P2059" s="135"/>
      <c r="Q2059" s="135"/>
      <c r="R2059" s="135"/>
      <c r="S2059" s="135"/>
      <c r="T2059" s="135"/>
      <c r="U2059" s="135"/>
      <c r="V2059" s="135"/>
      <c r="W2059" s="135"/>
      <c r="X2059" s="10"/>
      <c r="Y2059" s="647"/>
      <c r="Z2059" s="647"/>
      <c r="AA2059" s="231"/>
      <c r="AB2059" s="885"/>
    </row>
    <row r="2060" spans="1:28" ht="25.5" x14ac:dyDescent="0.25">
      <c r="A2060" s="640">
        <v>23</v>
      </c>
      <c r="B2060" s="787" t="s">
        <v>153</v>
      </c>
      <c r="C2060" s="639" t="str">
        <f>IF(AA2060&gt;=450000,"LPN",IF(AND(AA2060&gt;180000,AA2060&lt;450000),"LP",IF(AND(AA2060&gt;=53000,AA2060&lt;=180000),"3C","2C ")))</f>
        <v xml:space="preserve">2C </v>
      </c>
      <c r="D2060" s="780" t="s">
        <v>1673</v>
      </c>
      <c r="E2060" s="641" t="s">
        <v>1633</v>
      </c>
      <c r="F2060" s="555" t="s">
        <v>1675</v>
      </c>
      <c r="G2060" s="711" t="s">
        <v>44</v>
      </c>
      <c r="H2060" s="711" t="s">
        <v>44</v>
      </c>
      <c r="I2060" s="711" t="s">
        <v>44</v>
      </c>
      <c r="J2060" s="711" t="s">
        <v>44</v>
      </c>
      <c r="K2060" s="711">
        <f>SUM(L2060-20)</f>
        <v>-138</v>
      </c>
      <c r="L2060" s="711">
        <f>SUM(M2060*1)</f>
        <v>-118</v>
      </c>
      <c r="M2060" s="711">
        <f>SUM(N2060*1)</f>
        <v>-118</v>
      </c>
      <c r="N2060" s="711">
        <f>SUM(O2060*1)</f>
        <v>-118</v>
      </c>
      <c r="O2060" s="711">
        <f>SUM(P2060-15)</f>
        <v>-118</v>
      </c>
      <c r="P2060" s="711">
        <f>SUM(Q2060*1)</f>
        <v>-103</v>
      </c>
      <c r="Q2060" s="711">
        <f>SUM(R2060-8)</f>
        <v>-103</v>
      </c>
      <c r="R2060" s="711">
        <f>SUM(S2060-10)</f>
        <v>-95</v>
      </c>
      <c r="S2060" s="711">
        <f>SUM(T2060-30)</f>
        <v>-85</v>
      </c>
      <c r="T2060" s="711">
        <f>SUM(U2060*1)</f>
        <v>-55</v>
      </c>
      <c r="U2060" s="711">
        <f>SUM(V2060-30)</f>
        <v>-55</v>
      </c>
      <c r="V2060" s="711">
        <f>SUM(W2060-15)</f>
        <v>-25</v>
      </c>
      <c r="W2060" s="711">
        <f>SUM(X2060-10)</f>
        <v>-10</v>
      </c>
      <c r="X2060" s="474"/>
      <c r="Y2060" s="493"/>
      <c r="Z2060" s="493"/>
      <c r="AA2060" s="781">
        <v>50000</v>
      </c>
      <c r="AB2060" s="890"/>
    </row>
    <row r="2061" spans="1:28" x14ac:dyDescent="0.25">
      <c r="A2061" s="640"/>
      <c r="B2061" s="787" t="s">
        <v>1755</v>
      </c>
      <c r="C2061" s="639"/>
      <c r="D2061" s="780"/>
      <c r="E2061" s="641"/>
      <c r="F2061" s="205"/>
      <c r="G2061" s="711"/>
      <c r="H2061" s="711"/>
      <c r="I2061" s="711"/>
      <c r="J2061" s="711"/>
      <c r="K2061" s="711"/>
      <c r="L2061" s="711"/>
      <c r="M2061" s="711"/>
      <c r="N2061" s="711"/>
      <c r="O2061" s="711"/>
      <c r="P2061" s="711"/>
      <c r="Q2061" s="711"/>
      <c r="R2061" s="711"/>
      <c r="S2061" s="711"/>
      <c r="T2061" s="711"/>
      <c r="U2061" s="711"/>
      <c r="V2061" s="711"/>
      <c r="W2061" s="711"/>
      <c r="X2061" s="474"/>
      <c r="Y2061" s="493"/>
      <c r="Z2061" s="493"/>
      <c r="AA2061" s="725"/>
      <c r="AB2061" s="890"/>
    </row>
    <row r="2062" spans="1:28" ht="25.5" x14ac:dyDescent="0.25">
      <c r="A2062" s="640">
        <v>24</v>
      </c>
      <c r="B2062" s="787" t="s">
        <v>153</v>
      </c>
      <c r="C2062" s="639" t="str">
        <f>IF(AA2062&gt;=450000,"LPN",IF(AND(AA2062&gt;180000,AA2062&lt;450000),"LP",IF(AND(AA2062&gt;=53000,AA2062&lt;=180000),"3C","2C ")))</f>
        <v>3C</v>
      </c>
      <c r="D2062" s="780" t="s">
        <v>1673</v>
      </c>
      <c r="E2062" s="641" t="s">
        <v>1633</v>
      </c>
      <c r="F2062" s="555" t="s">
        <v>1675</v>
      </c>
      <c r="G2062" s="711" t="s">
        <v>44</v>
      </c>
      <c r="H2062" s="711" t="s">
        <v>44</v>
      </c>
      <c r="I2062" s="711" t="s">
        <v>44</v>
      </c>
      <c r="J2062" s="711" t="s">
        <v>44</v>
      </c>
      <c r="K2062" s="711">
        <f>SUM(L2062-20)</f>
        <v>42107</v>
      </c>
      <c r="L2062" s="711">
        <f>SUM(M2062*1)</f>
        <v>42127</v>
      </c>
      <c r="M2062" s="711">
        <f>SUM(N2062*1)</f>
        <v>42127</v>
      </c>
      <c r="N2062" s="711">
        <f>SUM(O2062*1)</f>
        <v>42127</v>
      </c>
      <c r="O2062" s="711">
        <f>SUM(P2062-15)</f>
        <v>42127</v>
      </c>
      <c r="P2062" s="711">
        <f>SUM(Q2062*1)</f>
        <v>42142</v>
      </c>
      <c r="Q2062" s="711">
        <f>SUM(R2062-8)</f>
        <v>42142</v>
      </c>
      <c r="R2062" s="711">
        <f>SUM(S2062-10)</f>
        <v>42150</v>
      </c>
      <c r="S2062" s="711">
        <f>SUM(T2062-30)</f>
        <v>42160</v>
      </c>
      <c r="T2062" s="711">
        <f>SUM(U2062*1)</f>
        <v>42190</v>
      </c>
      <c r="U2062" s="711">
        <f>SUM(V2062-30)</f>
        <v>42190</v>
      </c>
      <c r="V2062" s="711">
        <f>SUM(W2062-15)</f>
        <v>42220</v>
      </c>
      <c r="W2062" s="711">
        <f>SUM(X2062-10)</f>
        <v>42235</v>
      </c>
      <c r="X2062" s="474">
        <v>42245</v>
      </c>
      <c r="Y2062" s="493"/>
      <c r="Z2062" s="493"/>
      <c r="AA2062" s="484">
        <v>100000</v>
      </c>
      <c r="AB2062" s="890"/>
    </row>
    <row r="2063" spans="1:28" x14ac:dyDescent="0.25">
      <c r="A2063" s="640"/>
      <c r="B2063" s="787" t="s">
        <v>1756</v>
      </c>
      <c r="C2063" s="225"/>
      <c r="D2063" s="779"/>
      <c r="E2063" s="555"/>
      <c r="F2063" s="555"/>
      <c r="G2063" s="711"/>
      <c r="H2063" s="711"/>
      <c r="I2063" s="711"/>
      <c r="J2063" s="711"/>
      <c r="K2063" s="711"/>
      <c r="L2063" s="711"/>
      <c r="M2063" s="711"/>
      <c r="N2063" s="711"/>
      <c r="O2063" s="711"/>
      <c r="P2063" s="711"/>
      <c r="Q2063" s="711"/>
      <c r="R2063" s="711"/>
      <c r="S2063" s="711"/>
      <c r="T2063" s="711"/>
      <c r="U2063" s="711"/>
      <c r="V2063" s="711"/>
      <c r="W2063" s="711"/>
      <c r="X2063" s="474"/>
      <c r="Y2063" s="493"/>
      <c r="Z2063" s="493"/>
      <c r="AA2063" s="725"/>
      <c r="AB2063" s="890"/>
    </row>
    <row r="2064" spans="1:28" ht="25.5" x14ac:dyDescent="0.25">
      <c r="A2064" s="640">
        <v>25</v>
      </c>
      <c r="B2064" s="787" t="s">
        <v>1757</v>
      </c>
      <c r="C2064" s="225" t="s">
        <v>93</v>
      </c>
      <c r="D2064" s="779" t="s">
        <v>1673</v>
      </c>
      <c r="E2064" s="555" t="s">
        <v>1758</v>
      </c>
      <c r="F2064" s="555" t="s">
        <v>1675</v>
      </c>
      <c r="G2064" s="711" t="s">
        <v>44</v>
      </c>
      <c r="H2064" s="711" t="s">
        <v>44</v>
      </c>
      <c r="I2064" s="711" t="s">
        <v>44</v>
      </c>
      <c r="J2064" s="711" t="s">
        <v>44</v>
      </c>
      <c r="K2064" s="711">
        <f>SUM(L2064-8)</f>
        <v>42068</v>
      </c>
      <c r="L2064" s="711">
        <f>SUM(M2064*1)</f>
        <v>42076</v>
      </c>
      <c r="M2064" s="711">
        <f>SUM(N2064*1)</f>
        <v>42076</v>
      </c>
      <c r="N2064" s="711">
        <f>SUM(O2064-1)</f>
        <v>42076</v>
      </c>
      <c r="O2064" s="711">
        <f>SUM(U2064-3)</f>
        <v>42077</v>
      </c>
      <c r="P2064" s="711">
        <f>SUM(U2064*1)</f>
        <v>42080</v>
      </c>
      <c r="Q2064" s="711" t="s">
        <v>44</v>
      </c>
      <c r="R2064" s="711" t="s">
        <v>44</v>
      </c>
      <c r="S2064" s="711" t="s">
        <v>44</v>
      </c>
      <c r="T2064" s="711" t="s">
        <v>44</v>
      </c>
      <c r="U2064" s="711">
        <f>SUM(V2064-4)</f>
        <v>42080</v>
      </c>
      <c r="V2064" s="711">
        <f>SUM(W2064-4)</f>
        <v>42084</v>
      </c>
      <c r="W2064" s="711">
        <f>SUM(X2064-3)</f>
        <v>42088</v>
      </c>
      <c r="X2064" s="474">
        <v>42091</v>
      </c>
      <c r="Y2064" s="493"/>
      <c r="Z2064" s="493"/>
      <c r="AA2064" s="725"/>
      <c r="AB2064" s="890"/>
    </row>
    <row r="2065" spans="1:28" x14ac:dyDescent="0.25">
      <c r="A2065" s="640"/>
      <c r="B2065" s="787"/>
      <c r="C2065" s="225"/>
      <c r="D2065" s="779"/>
      <c r="E2065" s="555"/>
      <c r="F2065" s="555"/>
      <c r="G2065" s="711"/>
      <c r="H2065" s="711"/>
      <c r="I2065" s="711"/>
      <c r="J2065" s="711"/>
      <c r="K2065" s="711"/>
      <c r="L2065" s="711"/>
      <c r="M2065" s="711"/>
      <c r="N2065" s="711"/>
      <c r="O2065" s="711"/>
      <c r="P2065" s="711"/>
      <c r="Q2065" s="711"/>
      <c r="R2065" s="711"/>
      <c r="S2065" s="711"/>
      <c r="T2065" s="711"/>
      <c r="U2065" s="711"/>
      <c r="V2065" s="711"/>
      <c r="W2065" s="711"/>
      <c r="X2065" s="474"/>
      <c r="Y2065" s="493"/>
      <c r="Z2065" s="493"/>
      <c r="AA2065" s="725"/>
      <c r="AB2065" s="890"/>
    </row>
    <row r="2066" spans="1:28" ht="25.5" x14ac:dyDescent="0.25">
      <c r="A2066" s="640">
        <v>26</v>
      </c>
      <c r="B2066" s="787" t="s">
        <v>1759</v>
      </c>
      <c r="C2066" s="225" t="s">
        <v>93</v>
      </c>
      <c r="D2066" s="779" t="s">
        <v>1673</v>
      </c>
      <c r="E2066" s="555" t="s">
        <v>1760</v>
      </c>
      <c r="F2066" s="555" t="s">
        <v>1675</v>
      </c>
      <c r="G2066" s="711" t="s">
        <v>44</v>
      </c>
      <c r="H2066" s="711" t="s">
        <v>44</v>
      </c>
      <c r="I2066" s="711" t="s">
        <v>44</v>
      </c>
      <c r="J2066" s="711" t="s">
        <v>44</v>
      </c>
      <c r="K2066" s="711">
        <f>SUM(L2066-8)</f>
        <v>42068</v>
      </c>
      <c r="L2066" s="711">
        <f>SUM(M2066*1)</f>
        <v>42076</v>
      </c>
      <c r="M2066" s="711">
        <f>SUM(N2066*1)</f>
        <v>42076</v>
      </c>
      <c r="N2066" s="711">
        <f>SUM(O2066-1)</f>
        <v>42076</v>
      </c>
      <c r="O2066" s="711">
        <f>SUM(U2066-3)</f>
        <v>42077</v>
      </c>
      <c r="P2066" s="711">
        <f>SUM(U2066*1)</f>
        <v>42080</v>
      </c>
      <c r="Q2066" s="711" t="s">
        <v>44</v>
      </c>
      <c r="R2066" s="711" t="s">
        <v>44</v>
      </c>
      <c r="S2066" s="711" t="s">
        <v>44</v>
      </c>
      <c r="T2066" s="711" t="s">
        <v>44</v>
      </c>
      <c r="U2066" s="711">
        <f>SUM(V2066-4)</f>
        <v>42080</v>
      </c>
      <c r="V2066" s="711">
        <f>SUM(W2066-4)</f>
        <v>42084</v>
      </c>
      <c r="W2066" s="711">
        <f>SUM(X2066-3)</f>
        <v>42088</v>
      </c>
      <c r="X2066" s="474">
        <v>42091</v>
      </c>
      <c r="Y2066" s="493"/>
      <c r="Z2066" s="493"/>
      <c r="AA2066" s="725"/>
      <c r="AB2066" s="890"/>
    </row>
    <row r="2067" spans="1:28" x14ac:dyDescent="0.25">
      <c r="A2067" s="640"/>
      <c r="B2067" s="787"/>
      <c r="C2067" s="225"/>
      <c r="D2067" s="779"/>
      <c r="E2067" s="555"/>
      <c r="F2067" s="555"/>
      <c r="G2067" s="711"/>
      <c r="H2067" s="711"/>
      <c r="I2067" s="711"/>
      <c r="J2067" s="711"/>
      <c r="K2067" s="711"/>
      <c r="L2067" s="711"/>
      <c r="M2067" s="711"/>
      <c r="N2067" s="711"/>
      <c r="O2067" s="711"/>
      <c r="P2067" s="711"/>
      <c r="Q2067" s="711"/>
      <c r="R2067" s="711"/>
      <c r="S2067" s="711"/>
      <c r="T2067" s="711"/>
      <c r="U2067" s="711"/>
      <c r="V2067" s="711"/>
      <c r="W2067" s="711"/>
      <c r="X2067" s="474"/>
      <c r="Y2067" s="493"/>
      <c r="Z2067" s="493"/>
      <c r="AA2067" s="725"/>
      <c r="AB2067" s="890"/>
    </row>
    <row r="2068" spans="1:28" ht="25.5" x14ac:dyDescent="0.25">
      <c r="A2068" s="640">
        <v>27</v>
      </c>
      <c r="B2068" s="787" t="s">
        <v>724</v>
      </c>
      <c r="C2068" s="225" t="s">
        <v>93</v>
      </c>
      <c r="D2068" s="779" t="s">
        <v>1673</v>
      </c>
      <c r="E2068" s="555" t="s">
        <v>1761</v>
      </c>
      <c r="F2068" s="555" t="s">
        <v>1675</v>
      </c>
      <c r="G2068" s="711" t="s">
        <v>44</v>
      </c>
      <c r="H2068" s="711" t="s">
        <v>44</v>
      </c>
      <c r="I2068" s="711" t="s">
        <v>44</v>
      </c>
      <c r="J2068" s="711" t="s">
        <v>44</v>
      </c>
      <c r="K2068" s="711">
        <f>SUM(L2068-8)</f>
        <v>42068</v>
      </c>
      <c r="L2068" s="711">
        <f>SUM(M2068*1)</f>
        <v>42076</v>
      </c>
      <c r="M2068" s="711">
        <f>SUM(N2068*1)</f>
        <v>42076</v>
      </c>
      <c r="N2068" s="711">
        <f>SUM(O2068-1)</f>
        <v>42076</v>
      </c>
      <c r="O2068" s="711">
        <f>SUM(U2068-3)</f>
        <v>42077</v>
      </c>
      <c r="P2068" s="711">
        <f>SUM(U2068*1)</f>
        <v>42080</v>
      </c>
      <c r="Q2068" s="711" t="s">
        <v>44</v>
      </c>
      <c r="R2068" s="711" t="s">
        <v>44</v>
      </c>
      <c r="S2068" s="711" t="s">
        <v>44</v>
      </c>
      <c r="T2068" s="711" t="s">
        <v>44</v>
      </c>
      <c r="U2068" s="711">
        <f>SUM(V2068-4)</f>
        <v>42080</v>
      </c>
      <c r="V2068" s="711">
        <f>SUM(W2068-4)</f>
        <v>42084</v>
      </c>
      <c r="W2068" s="711">
        <f>SUM(X2068-3)</f>
        <v>42088</v>
      </c>
      <c r="X2068" s="474">
        <v>42091</v>
      </c>
      <c r="Y2068" s="493"/>
      <c r="Z2068" s="493"/>
      <c r="AA2068" s="484">
        <f>+AA2069+AA2070</f>
        <v>35000</v>
      </c>
      <c r="AB2068" s="890"/>
    </row>
    <row r="2069" spans="1:28" x14ac:dyDescent="0.25">
      <c r="A2069" s="640"/>
      <c r="B2069" s="787" t="s">
        <v>1762</v>
      </c>
      <c r="C2069" s="225"/>
      <c r="D2069" s="779"/>
      <c r="E2069" s="555"/>
      <c r="F2069" s="555"/>
      <c r="G2069" s="711"/>
      <c r="H2069" s="711"/>
      <c r="I2069" s="711"/>
      <c r="J2069" s="711"/>
      <c r="K2069" s="711"/>
      <c r="L2069" s="711"/>
      <c r="M2069" s="711"/>
      <c r="N2069" s="711"/>
      <c r="O2069" s="711"/>
      <c r="P2069" s="711"/>
      <c r="Q2069" s="711"/>
      <c r="R2069" s="711"/>
      <c r="S2069" s="711"/>
      <c r="T2069" s="711"/>
      <c r="U2069" s="711"/>
      <c r="V2069" s="711"/>
      <c r="W2069" s="711"/>
      <c r="X2069" s="474"/>
      <c r="Y2069" s="493"/>
      <c r="Z2069" s="493"/>
      <c r="AA2069" s="725">
        <v>20000</v>
      </c>
      <c r="AB2069" s="890"/>
    </row>
    <row r="2070" spans="1:28" x14ac:dyDescent="0.25">
      <c r="A2070" s="640"/>
      <c r="B2070" s="787" t="s">
        <v>1763</v>
      </c>
      <c r="C2070" s="639"/>
      <c r="D2070" s="780"/>
      <c r="E2070" s="641"/>
      <c r="F2070" s="205"/>
      <c r="G2070" s="711"/>
      <c r="H2070" s="711"/>
      <c r="I2070" s="711"/>
      <c r="J2070" s="711"/>
      <c r="K2070" s="711"/>
      <c r="L2070" s="711"/>
      <c r="M2070" s="711"/>
      <c r="N2070" s="711"/>
      <c r="O2070" s="711"/>
      <c r="P2070" s="711"/>
      <c r="Q2070" s="711"/>
      <c r="R2070" s="711"/>
      <c r="S2070" s="711"/>
      <c r="T2070" s="711"/>
      <c r="U2070" s="711"/>
      <c r="V2070" s="711"/>
      <c r="W2070" s="711"/>
      <c r="X2070" s="711"/>
      <c r="Y2070" s="493"/>
      <c r="Z2070" s="493"/>
      <c r="AA2070" s="725">
        <v>15000</v>
      </c>
      <c r="AB2070" s="890"/>
    </row>
    <row r="2071" spans="1:28" ht="25.5" x14ac:dyDescent="0.25">
      <c r="A2071" s="640">
        <v>28</v>
      </c>
      <c r="B2071" s="787" t="s">
        <v>1764</v>
      </c>
      <c r="C2071" s="225" t="s">
        <v>93</v>
      </c>
      <c r="D2071" s="779" t="s">
        <v>1673</v>
      </c>
      <c r="E2071" s="555" t="s">
        <v>1657</v>
      </c>
      <c r="F2071" s="555" t="s">
        <v>1675</v>
      </c>
      <c r="G2071" s="711" t="s">
        <v>44</v>
      </c>
      <c r="H2071" s="711" t="s">
        <v>44</v>
      </c>
      <c r="I2071" s="711" t="s">
        <v>44</v>
      </c>
      <c r="J2071" s="711" t="s">
        <v>44</v>
      </c>
      <c r="K2071" s="711">
        <f>SUM(L2071-8)</f>
        <v>42068</v>
      </c>
      <c r="L2071" s="711">
        <f>SUM(M2071*1)</f>
        <v>42076</v>
      </c>
      <c r="M2071" s="711">
        <f>SUM(N2071*1)</f>
        <v>42076</v>
      </c>
      <c r="N2071" s="711">
        <f>SUM(O2071-1)</f>
        <v>42076</v>
      </c>
      <c r="O2071" s="711">
        <f>SUM(U2071-3)</f>
        <v>42077</v>
      </c>
      <c r="P2071" s="711">
        <f>SUM(U2071*1)</f>
        <v>42080</v>
      </c>
      <c r="Q2071" s="711" t="s">
        <v>44</v>
      </c>
      <c r="R2071" s="711" t="s">
        <v>44</v>
      </c>
      <c r="S2071" s="711" t="s">
        <v>44</v>
      </c>
      <c r="T2071" s="711" t="s">
        <v>44</v>
      </c>
      <c r="U2071" s="711">
        <f>SUM(V2071-4)</f>
        <v>42080</v>
      </c>
      <c r="V2071" s="711">
        <f>SUM(W2071-4)</f>
        <v>42084</v>
      </c>
      <c r="W2071" s="711">
        <f>SUM(X2071-3)</f>
        <v>42088</v>
      </c>
      <c r="X2071" s="474">
        <v>42091</v>
      </c>
      <c r="Y2071" s="493"/>
      <c r="Z2071" s="493"/>
      <c r="AA2071" s="725"/>
      <c r="AB2071" s="890"/>
    </row>
    <row r="2072" spans="1:28" x14ac:dyDescent="0.25">
      <c r="A2072" s="640"/>
      <c r="B2072" s="787"/>
      <c r="C2072" s="225"/>
      <c r="D2072" s="779"/>
      <c r="E2072" s="555"/>
      <c r="F2072" s="555"/>
      <c r="G2072" s="711"/>
      <c r="H2072" s="711"/>
      <c r="I2072" s="711"/>
      <c r="J2072" s="711"/>
      <c r="K2072" s="711"/>
      <c r="L2072" s="711"/>
      <c r="M2072" s="711"/>
      <c r="N2072" s="711"/>
      <c r="O2072" s="711"/>
      <c r="P2072" s="711"/>
      <c r="Q2072" s="711"/>
      <c r="R2072" s="711"/>
      <c r="S2072" s="711"/>
      <c r="T2072" s="711"/>
      <c r="U2072" s="711"/>
      <c r="V2072" s="711"/>
      <c r="W2072" s="711"/>
      <c r="X2072" s="474"/>
      <c r="Y2072" s="493"/>
      <c r="Z2072" s="493"/>
      <c r="AA2072" s="725"/>
      <c r="AB2072" s="890"/>
    </row>
    <row r="2073" spans="1:28" ht="25.5" x14ac:dyDescent="0.25">
      <c r="A2073" s="640">
        <v>29</v>
      </c>
      <c r="B2073" s="787" t="s">
        <v>1765</v>
      </c>
      <c r="C2073" s="225" t="s">
        <v>93</v>
      </c>
      <c r="D2073" s="779" t="s">
        <v>1673</v>
      </c>
      <c r="E2073" s="555" t="s">
        <v>1647</v>
      </c>
      <c r="F2073" s="555" t="s">
        <v>1675</v>
      </c>
      <c r="G2073" s="711" t="s">
        <v>44</v>
      </c>
      <c r="H2073" s="711" t="s">
        <v>44</v>
      </c>
      <c r="I2073" s="711" t="s">
        <v>44</v>
      </c>
      <c r="J2073" s="711" t="s">
        <v>44</v>
      </c>
      <c r="K2073" s="711">
        <f>SUM(L2073-8)</f>
        <v>42068</v>
      </c>
      <c r="L2073" s="711">
        <f>SUM(M2073*1)</f>
        <v>42076</v>
      </c>
      <c r="M2073" s="711">
        <f>SUM(N2073*1)</f>
        <v>42076</v>
      </c>
      <c r="N2073" s="711">
        <f>SUM(O2073-1)</f>
        <v>42076</v>
      </c>
      <c r="O2073" s="711">
        <f>SUM(U2073-3)</f>
        <v>42077</v>
      </c>
      <c r="P2073" s="711">
        <f>SUM(U2073*1)</f>
        <v>42080</v>
      </c>
      <c r="Q2073" s="711" t="s">
        <v>44</v>
      </c>
      <c r="R2073" s="711" t="s">
        <v>44</v>
      </c>
      <c r="S2073" s="711" t="s">
        <v>44</v>
      </c>
      <c r="T2073" s="711" t="s">
        <v>44</v>
      </c>
      <c r="U2073" s="711">
        <f>SUM(V2073-4)</f>
        <v>42080</v>
      </c>
      <c r="V2073" s="711">
        <f>SUM(W2073-4)</f>
        <v>42084</v>
      </c>
      <c r="W2073" s="711">
        <f>SUM(X2073-3)</f>
        <v>42088</v>
      </c>
      <c r="X2073" s="474">
        <v>42091</v>
      </c>
      <c r="Y2073" s="493"/>
      <c r="Z2073" s="493"/>
      <c r="AA2073" s="725"/>
      <c r="AB2073" s="890"/>
    </row>
    <row r="2074" spans="1:28" x14ac:dyDescent="0.25">
      <c r="A2074" s="640"/>
      <c r="B2074" s="787"/>
      <c r="C2074" s="225"/>
      <c r="D2074" s="779"/>
      <c r="E2074" s="555"/>
      <c r="F2074" s="555"/>
      <c r="G2074" s="711"/>
      <c r="H2074" s="711"/>
      <c r="I2074" s="711"/>
      <c r="J2074" s="711"/>
      <c r="K2074" s="711"/>
      <c r="L2074" s="711"/>
      <c r="M2074" s="711"/>
      <c r="N2074" s="711"/>
      <c r="O2074" s="711"/>
      <c r="P2074" s="711"/>
      <c r="Q2074" s="711"/>
      <c r="R2074" s="711"/>
      <c r="S2074" s="711"/>
      <c r="T2074" s="711"/>
      <c r="U2074" s="711"/>
      <c r="V2074" s="711"/>
      <c r="W2074" s="711"/>
      <c r="X2074" s="474"/>
      <c r="Y2074" s="493"/>
      <c r="Z2074" s="493"/>
      <c r="AA2074" s="725"/>
      <c r="AB2074" s="890"/>
    </row>
    <row r="2075" spans="1:28" ht="25.5" x14ac:dyDescent="0.25">
      <c r="A2075" s="640">
        <v>30</v>
      </c>
      <c r="B2075" s="787" t="s">
        <v>1766</v>
      </c>
      <c r="C2075" s="225" t="s">
        <v>93</v>
      </c>
      <c r="D2075" s="779" t="s">
        <v>1673</v>
      </c>
      <c r="E2075" s="555" t="s">
        <v>1767</v>
      </c>
      <c r="F2075" s="555" t="s">
        <v>1675</v>
      </c>
      <c r="G2075" s="711" t="s">
        <v>44</v>
      </c>
      <c r="H2075" s="711" t="s">
        <v>44</v>
      </c>
      <c r="I2075" s="711" t="s">
        <v>44</v>
      </c>
      <c r="J2075" s="711" t="s">
        <v>44</v>
      </c>
      <c r="K2075" s="711">
        <f>SUM(L2075-8)</f>
        <v>42068</v>
      </c>
      <c r="L2075" s="711">
        <f>SUM(M2075*1)</f>
        <v>42076</v>
      </c>
      <c r="M2075" s="711">
        <f>SUM(N2075*1)</f>
        <v>42076</v>
      </c>
      <c r="N2075" s="711">
        <f>SUM(O2075-1)</f>
        <v>42076</v>
      </c>
      <c r="O2075" s="711">
        <f>SUM(U2075-3)</f>
        <v>42077</v>
      </c>
      <c r="P2075" s="711">
        <f>SUM(U2075*1)</f>
        <v>42080</v>
      </c>
      <c r="Q2075" s="711" t="s">
        <v>44</v>
      </c>
      <c r="R2075" s="711" t="s">
        <v>44</v>
      </c>
      <c r="S2075" s="711" t="s">
        <v>44</v>
      </c>
      <c r="T2075" s="711" t="s">
        <v>44</v>
      </c>
      <c r="U2075" s="711">
        <f>SUM(V2075-4)</f>
        <v>42080</v>
      </c>
      <c r="V2075" s="711">
        <f>SUM(W2075-4)</f>
        <v>42084</v>
      </c>
      <c r="W2075" s="711">
        <f>SUM(X2075-3)</f>
        <v>42088</v>
      </c>
      <c r="X2075" s="474">
        <v>42091</v>
      </c>
      <c r="Y2075" s="493"/>
      <c r="Z2075" s="493"/>
      <c r="AA2075" s="484">
        <f>+AA2076+AA2077</f>
        <v>0</v>
      </c>
      <c r="AB2075" s="890"/>
    </row>
    <row r="2076" spans="1:28" x14ac:dyDescent="0.25">
      <c r="A2076" s="640"/>
      <c r="B2076" s="787"/>
      <c r="C2076" s="225"/>
      <c r="D2076" s="779"/>
      <c r="E2076" s="555"/>
      <c r="F2076" s="555"/>
      <c r="G2076" s="711"/>
      <c r="H2076" s="711"/>
      <c r="I2076" s="711"/>
      <c r="J2076" s="711"/>
      <c r="K2076" s="711"/>
      <c r="L2076" s="711"/>
      <c r="M2076" s="711"/>
      <c r="N2076" s="711"/>
      <c r="O2076" s="711"/>
      <c r="P2076" s="711"/>
      <c r="Q2076" s="711"/>
      <c r="R2076" s="711"/>
      <c r="S2076" s="711"/>
      <c r="T2076" s="711"/>
      <c r="U2076" s="711"/>
      <c r="V2076" s="711"/>
      <c r="W2076" s="711"/>
      <c r="X2076" s="474"/>
      <c r="Y2076" s="493"/>
      <c r="Z2076" s="493"/>
      <c r="AA2076" s="725"/>
      <c r="AB2076" s="890"/>
    </row>
    <row r="2077" spans="1:28" x14ac:dyDescent="0.25">
      <c r="A2077" s="640"/>
      <c r="B2077" s="787"/>
      <c r="C2077" s="639"/>
      <c r="D2077" s="780"/>
      <c r="E2077" s="641"/>
      <c r="F2077" s="205"/>
      <c r="G2077" s="711"/>
      <c r="H2077" s="711"/>
      <c r="I2077" s="711"/>
      <c r="J2077" s="711"/>
      <c r="K2077" s="711"/>
      <c r="L2077" s="711"/>
      <c r="M2077" s="711"/>
      <c r="N2077" s="711"/>
      <c r="O2077" s="711"/>
      <c r="P2077" s="711"/>
      <c r="Q2077" s="711"/>
      <c r="R2077" s="711"/>
      <c r="S2077" s="711"/>
      <c r="T2077" s="711"/>
      <c r="U2077" s="711"/>
      <c r="V2077" s="711"/>
      <c r="W2077" s="711"/>
      <c r="X2077" s="711"/>
      <c r="Y2077" s="493"/>
      <c r="Z2077" s="493"/>
      <c r="AA2077" s="725"/>
      <c r="AB2077" s="890"/>
    </row>
    <row r="2078" spans="1:28" ht="25.5" x14ac:dyDescent="0.25">
      <c r="A2078" s="788">
        <v>27</v>
      </c>
      <c r="B2078" s="789" t="s">
        <v>338</v>
      </c>
      <c r="C2078" s="790" t="s">
        <v>93</v>
      </c>
      <c r="D2078" s="791" t="s">
        <v>1673</v>
      </c>
      <c r="E2078" s="792" t="s">
        <v>1657</v>
      </c>
      <c r="F2078" s="792" t="s">
        <v>1768</v>
      </c>
      <c r="G2078" s="16" t="s">
        <v>44</v>
      </c>
      <c r="H2078" s="16" t="s">
        <v>44</v>
      </c>
      <c r="I2078" s="16" t="s">
        <v>44</v>
      </c>
      <c r="J2078" s="16" t="s">
        <v>44</v>
      </c>
      <c r="K2078" s="16">
        <f>SUM(L2078-8)</f>
        <v>41340</v>
      </c>
      <c r="L2078" s="16">
        <f>SUM(M2078*1)</f>
        <v>41348</v>
      </c>
      <c r="M2078" s="16">
        <f>SUM(N2078*1)</f>
        <v>41348</v>
      </c>
      <c r="N2078" s="16">
        <f>SUM(O2078-1)</f>
        <v>41348</v>
      </c>
      <c r="O2078" s="16">
        <f>SUM(U2078-3)</f>
        <v>41349</v>
      </c>
      <c r="P2078" s="135">
        <f>SUM(U2078*1)</f>
        <v>41352</v>
      </c>
      <c r="Q2078" s="135" t="s">
        <v>44</v>
      </c>
      <c r="R2078" s="135" t="s">
        <v>44</v>
      </c>
      <c r="S2078" s="135" t="s">
        <v>44</v>
      </c>
      <c r="T2078" s="135" t="s">
        <v>44</v>
      </c>
      <c r="U2078" s="135">
        <f>SUM(V2078-4)</f>
        <v>41352</v>
      </c>
      <c r="V2078" s="135">
        <f>SUM(W2078-4)</f>
        <v>41356</v>
      </c>
      <c r="W2078" s="135">
        <f>SUM(X2078-3)</f>
        <v>41360</v>
      </c>
      <c r="X2078" s="16">
        <v>41363</v>
      </c>
      <c r="Y2078" s="793"/>
      <c r="Z2078" s="793"/>
      <c r="AA2078" s="231"/>
      <c r="AB2078" s="890"/>
    </row>
    <row r="2079" spans="1:28" x14ac:dyDescent="0.25">
      <c r="A2079" s="788"/>
      <c r="B2079" s="789"/>
      <c r="C2079" s="794"/>
      <c r="D2079" s="795"/>
      <c r="E2079" s="796"/>
      <c r="F2079" s="797"/>
      <c r="G2079" s="798"/>
      <c r="H2079" s="798"/>
      <c r="I2079" s="798"/>
      <c r="J2079" s="798"/>
      <c r="K2079" s="798"/>
      <c r="L2079" s="798"/>
      <c r="M2079" s="798"/>
      <c r="N2079" s="798"/>
      <c r="O2079" s="798"/>
      <c r="P2079" s="798"/>
      <c r="Q2079" s="798"/>
      <c r="R2079" s="798"/>
      <c r="S2079" s="798"/>
      <c r="T2079" s="798"/>
      <c r="U2079" s="798"/>
      <c r="V2079" s="798"/>
      <c r="W2079" s="798"/>
      <c r="X2079" s="16"/>
      <c r="Y2079" s="793"/>
      <c r="Z2079" s="793"/>
      <c r="AA2079" s="231"/>
      <c r="AB2079" s="890"/>
    </row>
    <row r="2080" spans="1:28" x14ac:dyDescent="0.25">
      <c r="A2080" s="788"/>
      <c r="B2080" s="789"/>
      <c r="C2080" s="794"/>
      <c r="D2080" s="795"/>
      <c r="E2080" s="796"/>
      <c r="F2080" s="797"/>
      <c r="G2080" s="798"/>
      <c r="H2080" s="798"/>
      <c r="I2080" s="798"/>
      <c r="J2080" s="798"/>
      <c r="K2080" s="798"/>
      <c r="L2080" s="798"/>
      <c r="M2080" s="798"/>
      <c r="N2080" s="798"/>
      <c r="O2080" s="798"/>
      <c r="P2080" s="798"/>
      <c r="Q2080" s="798"/>
      <c r="R2080" s="798"/>
      <c r="S2080" s="798"/>
      <c r="T2080" s="798"/>
      <c r="U2080" s="798"/>
      <c r="V2080" s="798"/>
      <c r="W2080" s="798"/>
      <c r="X2080" s="16"/>
      <c r="Y2080" s="793"/>
      <c r="Z2080" s="793"/>
      <c r="AA2080" s="231"/>
      <c r="AB2080" s="890"/>
    </row>
    <row r="2081" spans="1:28" x14ac:dyDescent="0.25">
      <c r="A2081" s="799"/>
      <c r="B2081" s="942" t="s">
        <v>173</v>
      </c>
      <c r="C2081" s="944" t="s">
        <v>35</v>
      </c>
      <c r="D2081" s="944"/>
      <c r="E2081" s="944"/>
      <c r="F2081" s="944"/>
      <c r="G2081" s="944"/>
      <c r="H2081" s="944"/>
      <c r="I2081" s="944"/>
      <c r="J2081" s="944"/>
      <c r="K2081" s="944"/>
      <c r="L2081" s="944"/>
      <c r="M2081" s="944"/>
      <c r="N2081" s="944"/>
      <c r="O2081" s="944"/>
      <c r="P2081" s="944"/>
      <c r="Q2081" s="944"/>
      <c r="R2081" s="944"/>
      <c r="S2081" s="944"/>
      <c r="T2081" s="944"/>
      <c r="U2081" s="944"/>
      <c r="V2081" s="944"/>
      <c r="W2081" s="944"/>
      <c r="X2081" s="944"/>
      <c r="Y2081" s="944"/>
      <c r="Z2081" s="944"/>
      <c r="AA2081" s="540">
        <f>+AA1991+AA1993+AA1997+AA2001+AA2003+AA2009+AA2011+AA2013+AA2015+AA2018+AA2020+AA2024+AA2027+AA2029+AA2033+AA2036+AA2038+AA2060+AA2062+AA2075+AA1995+AA1999+AA2007+AA2017+AA2035+AA2058+AA2064+AA2066+AA2068+AA2071+AA2073</f>
        <v>3770000</v>
      </c>
      <c r="AB2081" s="891"/>
    </row>
    <row r="2082" spans="1:28" x14ac:dyDescent="0.25">
      <c r="A2082" s="799"/>
      <c r="B2082" s="943"/>
      <c r="C2082" s="945" t="s">
        <v>36</v>
      </c>
      <c r="D2082" s="945"/>
      <c r="E2082" s="945"/>
      <c r="F2082" s="946"/>
      <c r="G2082" s="946"/>
      <c r="H2082" s="946"/>
      <c r="I2082" s="946"/>
      <c r="J2082" s="946"/>
      <c r="K2082" s="946"/>
      <c r="L2082" s="946"/>
      <c r="M2082" s="946"/>
      <c r="N2082" s="946"/>
      <c r="O2082" s="946"/>
      <c r="P2082" s="946"/>
      <c r="Q2082" s="946"/>
      <c r="R2082" s="946"/>
      <c r="S2082" s="946"/>
      <c r="T2082" s="946"/>
      <c r="U2082" s="946"/>
      <c r="V2082" s="946"/>
      <c r="W2082" s="946"/>
      <c r="X2082" s="946"/>
      <c r="Y2082" s="946"/>
      <c r="Z2082" s="946"/>
      <c r="AA2082" s="263"/>
      <c r="AB2082" s="892"/>
    </row>
    <row r="2083" spans="1:28" x14ac:dyDescent="0.25">
      <c r="A2083" s="800"/>
      <c r="B2083" s="801"/>
      <c r="C2083" s="802"/>
      <c r="D2083" s="802"/>
      <c r="E2083" s="802"/>
      <c r="F2083" s="802"/>
      <c r="G2083" s="802"/>
      <c r="H2083" s="802"/>
      <c r="I2083" s="802"/>
      <c r="J2083" s="802"/>
      <c r="K2083" s="802"/>
      <c r="L2083" s="802"/>
      <c r="M2083" s="802"/>
      <c r="N2083" s="802"/>
      <c r="O2083" s="802"/>
      <c r="P2083" s="802"/>
      <c r="Q2083" s="802"/>
      <c r="R2083" s="802"/>
      <c r="S2083" s="802"/>
      <c r="T2083" s="802"/>
      <c r="U2083" s="802"/>
      <c r="V2083" s="802"/>
      <c r="W2083" s="802"/>
      <c r="X2083" s="803"/>
      <c r="Y2083" s="802"/>
      <c r="Z2083" s="802"/>
      <c r="AA2083" s="803"/>
      <c r="AB2083" s="876"/>
    </row>
    <row r="2084" spans="1:28" x14ac:dyDescent="0.25">
      <c r="A2084" s="769"/>
      <c r="B2084" s="804"/>
      <c r="C2084" s="159"/>
      <c r="D2084" s="159"/>
      <c r="E2084" s="159"/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805"/>
      <c r="R2084" s="805"/>
      <c r="S2084" s="631"/>
      <c r="T2084" s="631"/>
      <c r="U2084" s="631"/>
      <c r="V2084" s="631"/>
      <c r="W2084" s="638"/>
      <c r="X2084" s="806"/>
      <c r="Y2084" s="631"/>
      <c r="Z2084" s="638"/>
      <c r="AA2084" s="626"/>
      <c r="AB2084" s="876"/>
    </row>
    <row r="2085" spans="1:28" ht="26.25" x14ac:dyDescent="0.25">
      <c r="A2085" s="769"/>
      <c r="B2085" s="807" t="s">
        <v>174</v>
      </c>
      <c r="C2085" s="616"/>
      <c r="D2085" s="616"/>
      <c r="E2085" s="808"/>
      <c r="F2085" s="618"/>
      <c r="G2085" s="809" t="s">
        <v>175</v>
      </c>
      <c r="H2085" s="947"/>
      <c r="I2085" s="948"/>
      <c r="J2085" s="810"/>
      <c r="K2085" s="810"/>
      <c r="L2085" s="811" t="s">
        <v>176</v>
      </c>
      <c r="M2085" s="812"/>
      <c r="N2085" s="808" t="s">
        <v>177</v>
      </c>
      <c r="O2085" s="618"/>
      <c r="P2085" s="813" t="s">
        <v>178</v>
      </c>
      <c r="Q2085" s="616"/>
      <c r="R2085" s="623"/>
      <c r="S2085" s="201"/>
      <c r="T2085" s="814" t="s">
        <v>179</v>
      </c>
      <c r="U2085" s="812"/>
      <c r="V2085" s="812"/>
      <c r="W2085" s="815" t="s">
        <v>177</v>
      </c>
      <c r="X2085" s="626"/>
      <c r="Y2085" s="949" t="s">
        <v>180</v>
      </c>
      <c r="Z2085" s="950"/>
      <c r="AA2085" s="947"/>
      <c r="AB2085" s="948"/>
    </row>
    <row r="2086" spans="1:28" ht="26.25" x14ac:dyDescent="0.25">
      <c r="A2086" s="769"/>
      <c r="B2086" s="816" t="s">
        <v>181</v>
      </c>
      <c r="C2086" s="628"/>
      <c r="D2086" s="628"/>
      <c r="E2086" s="817"/>
      <c r="F2086" s="618"/>
      <c r="G2086" s="809" t="s">
        <v>182</v>
      </c>
      <c r="H2086" s="947"/>
      <c r="I2086" s="948"/>
      <c r="J2086" s="810"/>
      <c r="K2086" s="810"/>
      <c r="L2086" s="818" t="s">
        <v>183</v>
      </c>
      <c r="M2086" s="819"/>
      <c r="N2086" s="817" t="s">
        <v>177</v>
      </c>
      <c r="O2086" s="618"/>
      <c r="P2086" s="820" t="s">
        <v>184</v>
      </c>
      <c r="Q2086" s="628"/>
      <c r="R2086" s="821"/>
      <c r="S2086" s="201"/>
      <c r="T2086" s="822" t="s">
        <v>185</v>
      </c>
      <c r="U2086" s="823"/>
      <c r="V2086" s="819"/>
      <c r="W2086" s="824" t="s">
        <v>177</v>
      </c>
      <c r="X2086" s="626"/>
      <c r="Y2086" s="949" t="s">
        <v>186</v>
      </c>
      <c r="Z2086" s="950"/>
      <c r="AA2086" s="947"/>
      <c r="AB2086" s="948"/>
    </row>
    <row r="2087" spans="1:28" x14ac:dyDescent="0.25">
      <c r="A2087" s="769"/>
      <c r="B2087" s="770"/>
      <c r="C2087" s="618"/>
      <c r="D2087" s="618"/>
      <c r="E2087" s="618"/>
      <c r="F2087" s="190"/>
      <c r="G2087" s="190"/>
      <c r="H2087" s="190"/>
      <c r="I2087" s="190"/>
      <c r="J2087" s="190"/>
      <c r="K2087" s="190"/>
      <c r="L2087" s="190"/>
      <c r="M2087" s="190"/>
      <c r="N2087" s="190"/>
      <c r="O2087" s="190"/>
      <c r="P2087" s="190"/>
      <c r="Q2087" s="155"/>
      <c r="R2087" s="155"/>
      <c r="S2087" s="155"/>
      <c r="T2087" s="155"/>
      <c r="U2087" s="155"/>
      <c r="V2087" s="155"/>
      <c r="W2087" s="155"/>
      <c r="X2087" s="116"/>
      <c r="Y2087" s="155"/>
      <c r="Z2087" s="155"/>
      <c r="AA2087" s="116"/>
      <c r="AB2087" s="876"/>
    </row>
    <row r="2088" spans="1:28" x14ac:dyDescent="0.25">
      <c r="A2088" s="769"/>
      <c r="B2088" s="825"/>
      <c r="C2088" s="201"/>
      <c r="D2088" s="201"/>
      <c r="E2088" s="201"/>
      <c r="F2088" s="190"/>
      <c r="G2088" s="190"/>
      <c r="H2088" s="190"/>
      <c r="I2088" s="190"/>
      <c r="J2088" s="190"/>
      <c r="K2088" s="190"/>
      <c r="L2088" s="190"/>
      <c r="M2088" s="190"/>
      <c r="N2088" s="190"/>
      <c r="O2088" s="190"/>
      <c r="P2088" s="190"/>
      <c r="Q2088" s="155"/>
      <c r="R2088" s="155"/>
      <c r="S2088" s="155"/>
      <c r="T2088" s="155"/>
      <c r="U2088" s="155"/>
      <c r="V2088" s="155"/>
      <c r="W2088" s="155"/>
      <c r="X2088" s="116"/>
      <c r="Y2088" s="155"/>
      <c r="Z2088" s="155"/>
      <c r="AA2088" s="116"/>
      <c r="AB2088" s="876"/>
    </row>
    <row r="2089" spans="1:28" x14ac:dyDescent="0.25">
      <c r="A2089" s="769"/>
      <c r="B2089" s="770"/>
      <c r="C2089" s="618"/>
      <c r="D2089" s="618"/>
      <c r="E2089" s="922" t="s">
        <v>187</v>
      </c>
      <c r="F2089" s="923"/>
      <c r="G2089" s="923"/>
      <c r="H2089" s="923"/>
      <c r="I2089" s="923"/>
      <c r="J2089" s="923"/>
      <c r="K2089" s="923"/>
      <c r="L2089" s="923"/>
      <c r="M2089" s="923"/>
      <c r="N2089" s="923"/>
      <c r="O2089" s="923"/>
      <c r="P2089" s="923"/>
      <c r="Q2089" s="923"/>
      <c r="R2089" s="923"/>
      <c r="S2089" s="923"/>
      <c r="T2089" s="923"/>
      <c r="U2089" s="923"/>
      <c r="V2089" s="923"/>
      <c r="W2089" s="924"/>
      <c r="X2089" s="626"/>
      <c r="Y2089" s="201"/>
      <c r="Z2089" s="201"/>
      <c r="AA2089" s="626"/>
      <c r="AB2089" s="876"/>
    </row>
    <row r="2090" spans="1:28" x14ac:dyDescent="0.25">
      <c r="A2090" s="769"/>
      <c r="B2090" s="770"/>
      <c r="C2090" s="618"/>
      <c r="D2090" s="618"/>
      <c r="E2090" s="925"/>
      <c r="F2090" s="926"/>
      <c r="G2090" s="926"/>
      <c r="H2090" s="926"/>
      <c r="I2090" s="926"/>
      <c r="J2090" s="926"/>
      <c r="K2090" s="926"/>
      <c r="L2090" s="926"/>
      <c r="M2090" s="926"/>
      <c r="N2090" s="926"/>
      <c r="O2090" s="926"/>
      <c r="P2090" s="926"/>
      <c r="Q2090" s="926"/>
      <c r="R2090" s="926"/>
      <c r="S2090" s="926"/>
      <c r="T2090" s="926"/>
      <c r="U2090" s="926"/>
      <c r="V2090" s="926"/>
      <c r="W2090" s="927"/>
      <c r="X2090" s="626"/>
      <c r="Y2090" s="201"/>
      <c r="Z2090" s="201"/>
      <c r="AA2090" s="626"/>
      <c r="AB2090" s="876"/>
    </row>
    <row r="2091" spans="1:28" x14ac:dyDescent="0.25">
      <c r="A2091" s="769"/>
      <c r="B2091" s="825"/>
      <c r="C2091" s="201"/>
      <c r="D2091" s="201"/>
      <c r="E2091" s="826"/>
      <c r="F2091" s="631"/>
      <c r="G2091" s="631"/>
      <c r="H2091" s="631"/>
      <c r="I2091" s="631"/>
      <c r="J2091" s="631"/>
      <c r="K2091" s="631"/>
      <c r="L2091" s="631"/>
      <c r="M2091" s="631"/>
      <c r="N2091" s="631"/>
      <c r="O2091" s="631"/>
      <c r="P2091" s="631"/>
      <c r="Q2091" s="192"/>
      <c r="R2091" s="631"/>
      <c r="S2091" s="192"/>
      <c r="T2091" s="192"/>
      <c r="U2091" s="192"/>
      <c r="V2091" s="192"/>
      <c r="W2091" s="193"/>
      <c r="X2091" s="626"/>
      <c r="Y2091" s="201"/>
      <c r="Z2091" s="201"/>
      <c r="AA2091" s="626"/>
      <c r="AB2091" s="876"/>
    </row>
    <row r="2092" spans="1:28" x14ac:dyDescent="0.25">
      <c r="A2092" s="769"/>
      <c r="B2092" s="825"/>
      <c r="C2092" s="201"/>
      <c r="D2092" s="201"/>
      <c r="E2092" s="928" t="s">
        <v>188</v>
      </c>
      <c r="F2092" s="929"/>
      <c r="G2092" s="929"/>
      <c r="H2092" s="929"/>
      <c r="I2092" s="929"/>
      <c r="J2092" s="929"/>
      <c r="K2092" s="929"/>
      <c r="L2092" s="929"/>
      <c r="M2092" s="929"/>
      <c r="N2092" s="929"/>
      <c r="O2092" s="929"/>
      <c r="P2092" s="929"/>
      <c r="Q2092" s="929"/>
      <c r="R2092" s="929"/>
      <c r="S2092" s="929"/>
      <c r="T2092" s="929"/>
      <c r="U2092" s="929"/>
      <c r="V2092" s="929"/>
      <c r="W2092" s="930"/>
      <c r="X2092" s="626"/>
      <c r="Y2092" s="201"/>
      <c r="Z2092" s="201"/>
      <c r="AA2092" s="626"/>
      <c r="AB2092" s="876"/>
    </row>
    <row r="2096" spans="1:28" ht="15.75" x14ac:dyDescent="0.25">
      <c r="A2096" s="119"/>
      <c r="B2096" s="985" t="s">
        <v>0</v>
      </c>
      <c r="C2096" s="985"/>
      <c r="D2096" s="985"/>
      <c r="E2096" s="985"/>
      <c r="F2096" s="985"/>
      <c r="G2096" s="985"/>
      <c r="H2096" s="985"/>
      <c r="I2096" s="985"/>
      <c r="J2096" s="985"/>
      <c r="K2096" s="985"/>
      <c r="L2096" s="985"/>
      <c r="M2096" s="985"/>
      <c r="N2096" s="985"/>
      <c r="O2096" s="985"/>
      <c r="P2096" s="985"/>
      <c r="Q2096" s="985"/>
      <c r="R2096" s="985"/>
      <c r="S2096" s="985"/>
      <c r="T2096" s="985"/>
      <c r="U2096" s="985"/>
      <c r="V2096" s="985"/>
      <c r="W2096" s="985"/>
      <c r="X2096" s="985"/>
      <c r="Y2096" s="985"/>
      <c r="Z2096" s="985"/>
      <c r="AA2096" s="985"/>
      <c r="AB2096" s="985"/>
    </row>
    <row r="2097" spans="1:28" ht="15.75" x14ac:dyDescent="0.25">
      <c r="B2097" s="985" t="s">
        <v>1</v>
      </c>
      <c r="C2097" s="985"/>
      <c r="D2097" s="985"/>
      <c r="E2097" s="985"/>
      <c r="F2097" s="985"/>
      <c r="G2097" s="985"/>
      <c r="H2097" s="985"/>
      <c r="I2097" s="985"/>
      <c r="J2097" s="985"/>
      <c r="K2097" s="985"/>
      <c r="L2097" s="985"/>
      <c r="M2097" s="985"/>
      <c r="N2097" s="985"/>
      <c r="O2097" s="985"/>
      <c r="P2097" s="985"/>
      <c r="Q2097" s="985"/>
      <c r="R2097" s="985"/>
      <c r="S2097" s="985"/>
      <c r="T2097" s="985"/>
      <c r="U2097" s="985"/>
      <c r="V2097" s="985"/>
      <c r="W2097" s="985"/>
      <c r="X2097" s="985"/>
      <c r="Y2097" s="985"/>
      <c r="Z2097" s="985"/>
      <c r="AA2097" s="985"/>
      <c r="AB2097" s="985"/>
    </row>
    <row r="2098" spans="1:28" ht="15.75" x14ac:dyDescent="0.25">
      <c r="B2098" s="985" t="s">
        <v>1769</v>
      </c>
      <c r="C2098" s="985"/>
      <c r="D2098" s="985"/>
      <c r="E2098" s="985"/>
      <c r="F2098" s="985"/>
      <c r="G2098" s="985"/>
      <c r="H2098" s="985"/>
      <c r="I2098" s="985"/>
      <c r="J2098" s="985"/>
      <c r="K2098" s="985"/>
      <c r="L2098" s="985"/>
      <c r="M2098" s="985"/>
      <c r="N2098" s="985"/>
      <c r="O2098" s="985"/>
      <c r="P2098" s="985"/>
      <c r="Q2098" s="985"/>
      <c r="R2098" s="985"/>
      <c r="S2098" s="985"/>
      <c r="T2098" s="985"/>
      <c r="U2098" s="985"/>
      <c r="V2098" s="985"/>
      <c r="W2098" s="985"/>
      <c r="X2098" s="985"/>
      <c r="Y2098" s="985"/>
      <c r="Z2098" s="985"/>
      <c r="AA2098" s="985"/>
      <c r="AB2098" s="985"/>
    </row>
    <row r="2099" spans="1:28" ht="15.75" x14ac:dyDescent="0.25">
      <c r="B2099" s="985" t="s">
        <v>340</v>
      </c>
      <c r="C2099" s="985"/>
      <c r="D2099" s="985"/>
      <c r="E2099" s="985"/>
      <c r="F2099" s="985"/>
      <c r="G2099" s="985"/>
      <c r="H2099" s="985"/>
      <c r="I2099" s="985"/>
      <c r="J2099" s="985"/>
      <c r="K2099" s="985"/>
      <c r="L2099" s="985"/>
      <c r="M2099" s="985"/>
      <c r="N2099" s="985"/>
      <c r="O2099" s="985"/>
      <c r="P2099" s="985"/>
      <c r="Q2099" s="985"/>
      <c r="R2099" s="985"/>
      <c r="S2099" s="985"/>
      <c r="T2099" s="985"/>
      <c r="U2099" s="985"/>
      <c r="V2099" s="985"/>
      <c r="W2099" s="985"/>
      <c r="X2099" s="985"/>
      <c r="Y2099" s="985"/>
      <c r="Z2099" s="985"/>
      <c r="AA2099" s="985"/>
      <c r="AB2099" s="985"/>
    </row>
    <row r="2100" spans="1:28" ht="15.75" x14ac:dyDescent="0.25">
      <c r="A2100" s="120"/>
      <c r="B2100" s="986"/>
      <c r="C2100" s="986"/>
      <c r="D2100" s="986"/>
      <c r="E2100" s="986"/>
      <c r="F2100" s="986"/>
      <c r="G2100" s="986"/>
      <c r="H2100" s="986"/>
      <c r="I2100" s="986"/>
      <c r="J2100" s="986"/>
      <c r="K2100" s="986"/>
      <c r="L2100" s="986"/>
      <c r="M2100" s="986"/>
      <c r="N2100" s="986"/>
      <c r="O2100" s="986"/>
      <c r="P2100" s="986"/>
      <c r="Q2100" s="986"/>
      <c r="R2100" s="986"/>
      <c r="S2100" s="986"/>
      <c r="T2100" s="986"/>
      <c r="U2100" s="986"/>
      <c r="V2100" s="986"/>
      <c r="W2100" s="986"/>
      <c r="X2100" s="986"/>
      <c r="Y2100" s="986"/>
      <c r="Z2100" s="986"/>
      <c r="AA2100" s="986"/>
      <c r="AB2100" s="986"/>
    </row>
    <row r="2101" spans="1:28" x14ac:dyDescent="0.25">
      <c r="A2101" s="1105" t="s">
        <v>3</v>
      </c>
      <c r="B2101" s="1105"/>
      <c r="C2101" s="1105"/>
      <c r="D2101" s="1105"/>
      <c r="E2101" s="1105"/>
      <c r="F2101" s="1105"/>
      <c r="G2101" s="1106" t="s">
        <v>4</v>
      </c>
      <c r="H2101" s="1106"/>
      <c r="I2101" s="1106"/>
      <c r="J2101" s="1106"/>
      <c r="K2101" s="1106"/>
      <c r="L2101" s="1106"/>
      <c r="M2101" s="1106"/>
      <c r="N2101" s="1106"/>
      <c r="O2101" s="1106"/>
      <c r="P2101" s="1106"/>
      <c r="Q2101" s="1106"/>
      <c r="R2101" s="1106"/>
      <c r="S2101" s="1106"/>
      <c r="T2101" s="1106"/>
      <c r="U2101" s="1106"/>
      <c r="V2101" s="1106"/>
      <c r="W2101" s="1106"/>
      <c r="X2101" s="1106"/>
      <c r="Y2101" s="1106"/>
      <c r="Z2101" s="1106"/>
      <c r="AA2101" s="1106"/>
      <c r="AB2101" s="1107"/>
    </row>
    <row r="2102" spans="1:28" x14ac:dyDescent="0.25">
      <c r="A2102" s="1105"/>
      <c r="B2102" s="1105"/>
      <c r="C2102" s="1105"/>
      <c r="D2102" s="1105"/>
      <c r="E2102" s="1105"/>
      <c r="F2102" s="1105"/>
      <c r="G2102" s="1106" t="s">
        <v>5</v>
      </c>
      <c r="H2102" s="1106"/>
      <c r="I2102" s="1106"/>
      <c r="J2102" s="1107"/>
      <c r="K2102" s="1108" t="s">
        <v>6</v>
      </c>
      <c r="L2102" s="1106"/>
      <c r="M2102" s="1106"/>
      <c r="N2102" s="1107"/>
      <c r="O2102" s="1108" t="s">
        <v>7</v>
      </c>
      <c r="P2102" s="1106"/>
      <c r="Q2102" s="1106"/>
      <c r="R2102" s="1106"/>
      <c r="S2102" s="1108" t="s">
        <v>8</v>
      </c>
      <c r="T2102" s="1106"/>
      <c r="U2102" s="1106"/>
      <c r="V2102" s="1107"/>
      <c r="W2102" s="1108" t="s">
        <v>9</v>
      </c>
      <c r="X2102" s="1107"/>
      <c r="Y2102" s="1109" t="s">
        <v>10</v>
      </c>
      <c r="Z2102" s="1110"/>
      <c r="AA2102" s="1110"/>
      <c r="AB2102" s="1111"/>
    </row>
    <row r="2103" spans="1:28" ht="31.5" customHeight="1" thickBot="1" x14ac:dyDescent="0.3">
      <c r="A2103" s="1105"/>
      <c r="B2103" s="1105"/>
      <c r="C2103" s="1105"/>
      <c r="D2103" s="1105"/>
      <c r="E2103" s="1105"/>
      <c r="F2103" s="1105"/>
      <c r="G2103" s="1030" t="s">
        <v>11</v>
      </c>
      <c r="H2103" s="1031"/>
      <c r="I2103" s="1115" t="s">
        <v>12</v>
      </c>
      <c r="J2103" s="1116"/>
      <c r="K2103" s="1117" t="s">
        <v>13</v>
      </c>
      <c r="L2103" s="1116"/>
      <c r="M2103" s="1117" t="s">
        <v>14</v>
      </c>
      <c r="N2103" s="1116"/>
      <c r="O2103" s="1117" t="s">
        <v>15</v>
      </c>
      <c r="P2103" s="1116"/>
      <c r="Q2103" s="1117" t="s">
        <v>16</v>
      </c>
      <c r="R2103" s="1116"/>
      <c r="S2103" s="1117" t="s">
        <v>17</v>
      </c>
      <c r="T2103" s="1116"/>
      <c r="U2103" s="1117" t="s">
        <v>18</v>
      </c>
      <c r="V2103" s="1116"/>
      <c r="W2103" s="1117" t="s">
        <v>19</v>
      </c>
      <c r="X2103" s="1116"/>
      <c r="Y2103" s="1112"/>
      <c r="Z2103" s="1113"/>
      <c r="AA2103" s="1113"/>
      <c r="AB2103" s="1114"/>
    </row>
    <row r="2104" spans="1:28" ht="39" thickTop="1" x14ac:dyDescent="0.25">
      <c r="A2104" s="207" t="s">
        <v>20</v>
      </c>
      <c r="B2104" s="208" t="s">
        <v>21</v>
      </c>
      <c r="C2104" s="73" t="s">
        <v>22</v>
      </c>
      <c r="D2104" s="1103" t="s">
        <v>23</v>
      </c>
      <c r="E2104" s="1104"/>
      <c r="F2104" s="209" t="s">
        <v>24</v>
      </c>
      <c r="G2104" s="210" t="s">
        <v>25</v>
      </c>
      <c r="H2104" s="210" t="s">
        <v>26</v>
      </c>
      <c r="I2104" s="210" t="s">
        <v>25</v>
      </c>
      <c r="J2104" s="210" t="s">
        <v>26</v>
      </c>
      <c r="K2104" s="210" t="s">
        <v>25</v>
      </c>
      <c r="L2104" s="210" t="s">
        <v>26</v>
      </c>
      <c r="M2104" s="210" t="s">
        <v>25</v>
      </c>
      <c r="N2104" s="210" t="s">
        <v>26</v>
      </c>
      <c r="O2104" s="210" t="s">
        <v>25</v>
      </c>
      <c r="P2104" s="210" t="s">
        <v>26</v>
      </c>
      <c r="Q2104" s="209" t="s">
        <v>25</v>
      </c>
      <c r="R2104" s="209" t="s">
        <v>26</v>
      </c>
      <c r="S2104" s="209" t="s">
        <v>25</v>
      </c>
      <c r="T2104" s="209" t="s">
        <v>26</v>
      </c>
      <c r="U2104" s="209" t="s">
        <v>25</v>
      </c>
      <c r="V2104" s="209" t="s">
        <v>26</v>
      </c>
      <c r="W2104" s="209" t="s">
        <v>25</v>
      </c>
      <c r="X2104" s="209" t="s">
        <v>26</v>
      </c>
      <c r="Y2104" s="211" t="s">
        <v>27</v>
      </c>
      <c r="Z2104" s="73" t="s">
        <v>28</v>
      </c>
      <c r="AA2104" s="209" t="s">
        <v>29</v>
      </c>
      <c r="AB2104" s="73" t="s">
        <v>30</v>
      </c>
    </row>
    <row r="2105" spans="1:28" x14ac:dyDescent="0.25">
      <c r="A2105" s="1125"/>
      <c r="B2105" s="1031" t="s">
        <v>31</v>
      </c>
      <c r="C2105" s="1126" t="s">
        <v>341</v>
      </c>
      <c r="D2105" s="1127" t="s">
        <v>33</v>
      </c>
      <c r="E2105" s="1128"/>
      <c r="F2105" s="1017" t="s">
        <v>34</v>
      </c>
      <c r="G2105" s="844" t="s">
        <v>35</v>
      </c>
      <c r="H2105" s="844" t="s">
        <v>35</v>
      </c>
      <c r="I2105" s="844" t="s">
        <v>35</v>
      </c>
      <c r="J2105" s="844" t="s">
        <v>35</v>
      </c>
      <c r="K2105" s="844" t="s">
        <v>35</v>
      </c>
      <c r="L2105" s="844" t="s">
        <v>35</v>
      </c>
      <c r="M2105" s="844" t="s">
        <v>35</v>
      </c>
      <c r="N2105" s="844" t="s">
        <v>35</v>
      </c>
      <c r="O2105" s="844" t="s">
        <v>35</v>
      </c>
      <c r="P2105" s="844" t="s">
        <v>35</v>
      </c>
      <c r="Q2105" s="844" t="s">
        <v>35</v>
      </c>
      <c r="R2105" s="844" t="s">
        <v>35</v>
      </c>
      <c r="S2105" s="844" t="s">
        <v>35</v>
      </c>
      <c r="T2105" s="844" t="s">
        <v>35</v>
      </c>
      <c r="U2105" s="844" t="s">
        <v>35</v>
      </c>
      <c r="V2105" s="844" t="s">
        <v>35</v>
      </c>
      <c r="W2105" s="844" t="s">
        <v>35</v>
      </c>
      <c r="X2105" s="844" t="s">
        <v>35</v>
      </c>
      <c r="Y2105" s="1129" t="s">
        <v>36</v>
      </c>
      <c r="Z2105" s="1129" t="s">
        <v>36</v>
      </c>
      <c r="AA2105" s="940"/>
      <c r="AB2105" s="1129" t="s">
        <v>36</v>
      </c>
    </row>
    <row r="2106" spans="1:28" ht="36" x14ac:dyDescent="0.25">
      <c r="A2106" s="1125"/>
      <c r="B2106" s="1031"/>
      <c r="C2106" s="1126"/>
      <c r="D2106" s="843" t="s">
        <v>327</v>
      </c>
      <c r="E2106" s="843" t="s">
        <v>328</v>
      </c>
      <c r="F2106" s="1017"/>
      <c r="G2106" s="10" t="s">
        <v>36</v>
      </c>
      <c r="H2106" s="10" t="s">
        <v>36</v>
      </c>
      <c r="I2106" s="10" t="s">
        <v>36</v>
      </c>
      <c r="J2106" s="10" t="s">
        <v>36</v>
      </c>
      <c r="K2106" s="10" t="s">
        <v>36</v>
      </c>
      <c r="L2106" s="10" t="s">
        <v>36</v>
      </c>
      <c r="M2106" s="10" t="s">
        <v>36</v>
      </c>
      <c r="N2106" s="10" t="s">
        <v>36</v>
      </c>
      <c r="O2106" s="10" t="s">
        <v>36</v>
      </c>
      <c r="P2106" s="10" t="s">
        <v>36</v>
      </c>
      <c r="Q2106" s="10" t="s">
        <v>36</v>
      </c>
      <c r="R2106" s="10" t="s">
        <v>36</v>
      </c>
      <c r="S2106" s="10" t="s">
        <v>36</v>
      </c>
      <c r="T2106" s="10" t="s">
        <v>36</v>
      </c>
      <c r="U2106" s="10" t="s">
        <v>36</v>
      </c>
      <c r="V2106" s="10" t="s">
        <v>36</v>
      </c>
      <c r="W2106" s="10" t="s">
        <v>36</v>
      </c>
      <c r="X2106" s="10" t="s">
        <v>36</v>
      </c>
      <c r="Y2106" s="1129"/>
      <c r="Z2106" s="1129"/>
      <c r="AA2106" s="940"/>
      <c r="AB2106" s="1129"/>
    </row>
    <row r="2107" spans="1:28" ht="25.5" x14ac:dyDescent="0.25">
      <c r="A2107" s="212">
        <v>1</v>
      </c>
      <c r="B2107" s="212" t="s">
        <v>45</v>
      </c>
      <c r="C2107" s="213" t="str">
        <f>IF(AA2107&gt;=470000,"LPN",IF(AND(AA2107&gt;190000,AA2107&lt;470000),"LP",IF(AND(AA2107&gt;=56000,AA2107&lt;=190000),"3C","2C ")))</f>
        <v>3C</v>
      </c>
      <c r="D2107" s="214" t="s">
        <v>1770</v>
      </c>
      <c r="E2107" s="215" t="s">
        <v>1771</v>
      </c>
      <c r="F2107" s="216" t="s">
        <v>1772</v>
      </c>
      <c r="G2107" s="217" t="s">
        <v>44</v>
      </c>
      <c r="H2107" s="218" t="s">
        <v>44</v>
      </c>
      <c r="I2107" s="218" t="s">
        <v>44</v>
      </c>
      <c r="J2107" s="218" t="s">
        <v>44</v>
      </c>
      <c r="K2107" s="1209">
        <f>SUM(L2107-15)</f>
        <v>42020</v>
      </c>
      <c r="L2107" s="218">
        <f>SUM(M2107*1)</f>
        <v>42035</v>
      </c>
      <c r="M2107" s="218">
        <f>SUM(N2107*1)</f>
        <v>42035</v>
      </c>
      <c r="N2107" s="218">
        <f>SUM(O2107-1)</f>
        <v>42035</v>
      </c>
      <c r="O2107" s="218">
        <f>SUM(U2107-3)</f>
        <v>42036</v>
      </c>
      <c r="P2107" s="218">
        <f>SUM(U2107*1)</f>
        <v>42039</v>
      </c>
      <c r="Q2107" s="218" t="s">
        <v>44</v>
      </c>
      <c r="R2107" s="218" t="s">
        <v>44</v>
      </c>
      <c r="S2107" s="218" t="s">
        <v>44</v>
      </c>
      <c r="T2107" s="218" t="s">
        <v>44</v>
      </c>
      <c r="U2107" s="218">
        <f>SUM(V2107-3)</f>
        <v>42039</v>
      </c>
      <c r="V2107" s="218">
        <f>SUM(W2107-3)</f>
        <v>42042</v>
      </c>
      <c r="W2107" s="218">
        <v>42045</v>
      </c>
      <c r="X2107" s="218">
        <v>42047</v>
      </c>
      <c r="Y2107" s="218"/>
      <c r="Z2107" s="219"/>
      <c r="AA2107" s="220">
        <v>89355.290739999997</v>
      </c>
      <c r="AB2107" s="220"/>
    </row>
    <row r="2108" spans="1:28" s="467" customFormat="1" x14ac:dyDescent="0.25">
      <c r="A2108" s="1210"/>
      <c r="B2108" s="1211" t="s">
        <v>1773</v>
      </c>
      <c r="C2108" s="444"/>
      <c r="D2108" s="846"/>
      <c r="E2108" s="1212"/>
      <c r="F2108" s="1213"/>
      <c r="G2108" s="847"/>
      <c r="H2108" s="711"/>
      <c r="I2108" s="711"/>
      <c r="J2108" s="711"/>
      <c r="K2108" s="711"/>
      <c r="L2108" s="711"/>
      <c r="M2108" s="711"/>
      <c r="N2108" s="711"/>
      <c r="O2108" s="711"/>
      <c r="P2108" s="711"/>
      <c r="Q2108" s="711"/>
      <c r="R2108" s="711"/>
      <c r="S2108" s="711"/>
      <c r="T2108" s="711"/>
      <c r="U2108" s="711"/>
      <c r="V2108" s="711"/>
      <c r="W2108" s="711"/>
      <c r="X2108" s="711"/>
      <c r="Y2108" s="711"/>
      <c r="Z2108" s="485"/>
      <c r="AA2108" s="736"/>
      <c r="AB2108" s="484"/>
    </row>
    <row r="2109" spans="1:28" s="467" customFormat="1" x14ac:dyDescent="0.25">
      <c r="A2109" s="1210"/>
      <c r="B2109" s="1211" t="s">
        <v>1774</v>
      </c>
      <c r="C2109" s="444"/>
      <c r="D2109" s="846"/>
      <c r="E2109" s="1212"/>
      <c r="F2109" s="1213"/>
      <c r="G2109" s="847"/>
      <c r="H2109" s="711"/>
      <c r="I2109" s="711"/>
      <c r="J2109" s="711"/>
      <c r="K2109" s="711"/>
      <c r="L2109" s="711"/>
      <c r="M2109" s="711"/>
      <c r="N2109" s="711"/>
      <c r="O2109" s="711"/>
      <c r="P2109" s="711"/>
      <c r="Q2109" s="711"/>
      <c r="R2109" s="711"/>
      <c r="S2109" s="711"/>
      <c r="T2109" s="711"/>
      <c r="U2109" s="711"/>
      <c r="V2109" s="711"/>
      <c r="W2109" s="711"/>
      <c r="X2109" s="711"/>
      <c r="Y2109" s="711"/>
      <c r="Z2109" s="485"/>
      <c r="AA2109" s="736"/>
      <c r="AB2109" s="484"/>
    </row>
    <row r="2110" spans="1:28" s="467" customFormat="1" x14ac:dyDescent="0.25">
      <c r="A2110" s="1210"/>
      <c r="B2110" s="1211" t="s">
        <v>1775</v>
      </c>
      <c r="C2110" s="444"/>
      <c r="D2110" s="846"/>
      <c r="E2110" s="1212"/>
      <c r="F2110" s="1213"/>
      <c r="G2110" s="847"/>
      <c r="H2110" s="711"/>
      <c r="I2110" s="711"/>
      <c r="J2110" s="711"/>
      <c r="K2110" s="711"/>
      <c r="L2110" s="711"/>
      <c r="M2110" s="711"/>
      <c r="N2110" s="711"/>
      <c r="O2110" s="711"/>
      <c r="P2110" s="711"/>
      <c r="Q2110" s="711"/>
      <c r="R2110" s="711"/>
      <c r="S2110" s="711"/>
      <c r="T2110" s="711"/>
      <c r="U2110" s="711"/>
      <c r="V2110" s="711"/>
      <c r="W2110" s="711"/>
      <c r="X2110" s="711"/>
      <c r="Y2110" s="711"/>
      <c r="Z2110" s="485"/>
      <c r="AA2110" s="736"/>
      <c r="AB2110" s="484"/>
    </row>
    <row r="2111" spans="1:28" s="467" customFormat="1" x14ac:dyDescent="0.25">
      <c r="A2111" s="1210"/>
      <c r="B2111" s="1211" t="s">
        <v>1776</v>
      </c>
      <c r="C2111" s="444"/>
      <c r="D2111" s="846"/>
      <c r="E2111" s="1212"/>
      <c r="F2111" s="1213"/>
      <c r="G2111" s="847"/>
      <c r="H2111" s="711"/>
      <c r="I2111" s="711"/>
      <c r="J2111" s="711"/>
      <c r="K2111" s="711"/>
      <c r="L2111" s="711"/>
      <c r="M2111" s="711"/>
      <c r="N2111" s="711"/>
      <c r="O2111" s="711"/>
      <c r="P2111" s="711"/>
      <c r="Q2111" s="711"/>
      <c r="R2111" s="711"/>
      <c r="S2111" s="711"/>
      <c r="T2111" s="711"/>
      <c r="U2111" s="711"/>
      <c r="V2111" s="711"/>
      <c r="W2111" s="711"/>
      <c r="X2111" s="711"/>
      <c r="Y2111" s="711"/>
      <c r="Z2111" s="485"/>
      <c r="AA2111" s="736"/>
      <c r="AB2111" s="484"/>
    </row>
    <row r="2112" spans="1:28" s="467" customFormat="1" x14ac:dyDescent="0.25">
      <c r="A2112" s="1210"/>
      <c r="B2112" s="1211" t="s">
        <v>1777</v>
      </c>
      <c r="C2112" s="444"/>
      <c r="D2112" s="846"/>
      <c r="E2112" s="1212"/>
      <c r="F2112" s="1213"/>
      <c r="G2112" s="847"/>
      <c r="H2112" s="711"/>
      <c r="I2112" s="711"/>
      <c r="J2112" s="711"/>
      <c r="K2112" s="711"/>
      <c r="L2112" s="711"/>
      <c r="M2112" s="711"/>
      <c r="N2112" s="711"/>
      <c r="O2112" s="711"/>
      <c r="P2112" s="711"/>
      <c r="Q2112" s="711"/>
      <c r="R2112" s="711"/>
      <c r="S2112" s="711"/>
      <c r="T2112" s="711"/>
      <c r="U2112" s="711"/>
      <c r="V2112" s="711"/>
      <c r="W2112" s="711"/>
      <c r="X2112" s="711"/>
      <c r="Y2112" s="711"/>
      <c r="Z2112" s="485"/>
      <c r="AA2112" s="736"/>
      <c r="AB2112" s="484"/>
    </row>
    <row r="2113" spans="1:28" s="467" customFormat="1" x14ac:dyDescent="0.25">
      <c r="A2113" s="1210"/>
      <c r="B2113" s="1211" t="s">
        <v>1778</v>
      </c>
      <c r="C2113" s="444"/>
      <c r="D2113" s="846"/>
      <c r="E2113" s="1212"/>
      <c r="F2113" s="1213"/>
      <c r="G2113" s="847"/>
      <c r="H2113" s="711"/>
      <c r="I2113" s="711"/>
      <c r="J2113" s="711"/>
      <c r="K2113" s="711"/>
      <c r="L2113" s="711"/>
      <c r="M2113" s="711"/>
      <c r="N2113" s="711"/>
      <c r="O2113" s="711"/>
      <c r="P2113" s="711"/>
      <c r="Q2113" s="711"/>
      <c r="R2113" s="711"/>
      <c r="S2113" s="711"/>
      <c r="T2113" s="711"/>
      <c r="U2113" s="711"/>
      <c r="V2113" s="711"/>
      <c r="W2113" s="711"/>
      <c r="X2113" s="711"/>
      <c r="Y2113" s="711"/>
      <c r="Z2113" s="485"/>
      <c r="AA2113" s="736"/>
      <c r="AB2113" s="484"/>
    </row>
    <row r="2114" spans="1:28" s="467" customFormat="1" x14ac:dyDescent="0.25">
      <c r="A2114" s="1210"/>
      <c r="B2114" s="1211" t="s">
        <v>1779</v>
      </c>
      <c r="C2114" s="444"/>
      <c r="D2114" s="846"/>
      <c r="E2114" s="1212"/>
      <c r="F2114" s="1213"/>
      <c r="G2114" s="847"/>
      <c r="H2114" s="711"/>
      <c r="I2114" s="711"/>
      <c r="J2114" s="711"/>
      <c r="K2114" s="711"/>
      <c r="L2114" s="711"/>
      <c r="M2114" s="711"/>
      <c r="N2114" s="711"/>
      <c r="O2114" s="711"/>
      <c r="P2114" s="711"/>
      <c r="Q2114" s="711"/>
      <c r="R2114" s="711"/>
      <c r="S2114" s="711"/>
      <c r="T2114" s="711"/>
      <c r="U2114" s="711"/>
      <c r="V2114" s="711"/>
      <c r="W2114" s="711"/>
      <c r="X2114" s="711"/>
      <c r="Y2114" s="711"/>
      <c r="Z2114" s="485"/>
      <c r="AA2114" s="736"/>
      <c r="AB2114" s="484"/>
    </row>
    <row r="2115" spans="1:28" s="467" customFormat="1" x14ac:dyDescent="0.25">
      <c r="A2115" s="1210"/>
      <c r="B2115" s="1211" t="s">
        <v>1780</v>
      </c>
      <c r="C2115" s="444"/>
      <c r="D2115" s="846"/>
      <c r="E2115" s="1212"/>
      <c r="F2115" s="1213"/>
      <c r="G2115" s="847"/>
      <c r="H2115" s="711"/>
      <c r="I2115" s="711"/>
      <c r="J2115" s="711"/>
      <c r="K2115" s="711"/>
      <c r="L2115" s="711"/>
      <c r="M2115" s="711"/>
      <c r="N2115" s="711"/>
      <c r="O2115" s="711"/>
      <c r="P2115" s="711"/>
      <c r="Q2115" s="711"/>
      <c r="R2115" s="711"/>
      <c r="S2115" s="711"/>
      <c r="T2115" s="711"/>
      <c r="U2115" s="711"/>
      <c r="V2115" s="711"/>
      <c r="W2115" s="711"/>
      <c r="X2115" s="711"/>
      <c r="Y2115" s="711"/>
      <c r="Z2115" s="485"/>
      <c r="AA2115" s="736"/>
      <c r="AB2115" s="484"/>
    </row>
    <row r="2116" spans="1:28" s="467" customFormat="1" x14ac:dyDescent="0.25">
      <c r="A2116" s="1210"/>
      <c r="B2116" s="1211" t="s">
        <v>1781</v>
      </c>
      <c r="C2116" s="444"/>
      <c r="D2116" s="846"/>
      <c r="E2116" s="1212"/>
      <c r="F2116" s="1213"/>
      <c r="G2116" s="847"/>
      <c r="H2116" s="711"/>
      <c r="I2116" s="711"/>
      <c r="J2116" s="711"/>
      <c r="K2116" s="711"/>
      <c r="L2116" s="711"/>
      <c r="M2116" s="711"/>
      <c r="N2116" s="711"/>
      <c r="O2116" s="711"/>
      <c r="P2116" s="711"/>
      <c r="Q2116" s="711"/>
      <c r="R2116" s="711"/>
      <c r="S2116" s="711"/>
      <c r="T2116" s="711"/>
      <c r="U2116" s="711"/>
      <c r="V2116" s="711"/>
      <c r="W2116" s="711"/>
      <c r="X2116" s="711"/>
      <c r="Y2116" s="711"/>
      <c r="Z2116" s="485"/>
      <c r="AA2116" s="736"/>
      <c r="AB2116" s="484"/>
    </row>
    <row r="2117" spans="1:28" s="467" customFormat="1" x14ac:dyDescent="0.25">
      <c r="A2117" s="1210"/>
      <c r="B2117" s="1211" t="s">
        <v>1782</v>
      </c>
      <c r="C2117" s="444"/>
      <c r="D2117" s="846"/>
      <c r="E2117" s="1212"/>
      <c r="F2117" s="1213"/>
      <c r="G2117" s="847"/>
      <c r="H2117" s="711"/>
      <c r="I2117" s="711"/>
      <c r="J2117" s="711"/>
      <c r="K2117" s="711"/>
      <c r="L2117" s="711"/>
      <c r="M2117" s="711"/>
      <c r="N2117" s="711"/>
      <c r="O2117" s="711"/>
      <c r="P2117" s="711"/>
      <c r="Q2117" s="711"/>
      <c r="R2117" s="711"/>
      <c r="S2117" s="711"/>
      <c r="T2117" s="711"/>
      <c r="U2117" s="711"/>
      <c r="V2117" s="711"/>
      <c r="W2117" s="711"/>
      <c r="X2117" s="711"/>
      <c r="Y2117" s="711"/>
      <c r="Z2117" s="485"/>
      <c r="AA2117" s="736"/>
      <c r="AB2117" s="484"/>
    </row>
    <row r="2118" spans="1:28" s="467" customFormat="1" x14ac:dyDescent="0.25">
      <c r="A2118" s="1210"/>
      <c r="B2118" s="1211" t="s">
        <v>1783</v>
      </c>
      <c r="C2118" s="444"/>
      <c r="D2118" s="846"/>
      <c r="E2118" s="1212"/>
      <c r="F2118" s="1213"/>
      <c r="G2118" s="847"/>
      <c r="H2118" s="711"/>
      <c r="I2118" s="711"/>
      <c r="J2118" s="711"/>
      <c r="K2118" s="711"/>
      <c r="L2118" s="711"/>
      <c r="M2118" s="711"/>
      <c r="N2118" s="711"/>
      <c r="O2118" s="711"/>
      <c r="P2118" s="711"/>
      <c r="Q2118" s="711"/>
      <c r="R2118" s="711"/>
      <c r="S2118" s="711"/>
      <c r="T2118" s="711"/>
      <c r="U2118" s="711"/>
      <c r="V2118" s="711"/>
      <c r="W2118" s="711"/>
      <c r="X2118" s="711"/>
      <c r="Y2118" s="711"/>
      <c r="Z2118" s="485"/>
      <c r="AA2118" s="736"/>
      <c r="AB2118" s="484"/>
    </row>
    <row r="2119" spans="1:28" s="467" customFormat="1" x14ac:dyDescent="0.25">
      <c r="A2119" s="1210"/>
      <c r="B2119" s="1211" t="s">
        <v>1784</v>
      </c>
      <c r="C2119" s="444"/>
      <c r="D2119" s="846"/>
      <c r="E2119" s="1212"/>
      <c r="F2119" s="1213"/>
      <c r="G2119" s="847"/>
      <c r="H2119" s="711"/>
      <c r="I2119" s="711"/>
      <c r="J2119" s="711"/>
      <c r="K2119" s="711"/>
      <c r="L2119" s="711"/>
      <c r="M2119" s="711"/>
      <c r="N2119" s="711"/>
      <c r="O2119" s="711"/>
      <c r="P2119" s="711"/>
      <c r="Q2119" s="711"/>
      <c r="R2119" s="711"/>
      <c r="S2119" s="711"/>
      <c r="T2119" s="711"/>
      <c r="U2119" s="711"/>
      <c r="V2119" s="711"/>
      <c r="W2119" s="711"/>
      <c r="X2119" s="711"/>
      <c r="Y2119" s="711"/>
      <c r="Z2119" s="485"/>
      <c r="AA2119" s="736"/>
      <c r="AB2119" s="484"/>
    </row>
    <row r="2120" spans="1:28" s="467" customFormat="1" x14ac:dyDescent="0.25">
      <c r="A2120" s="1210"/>
      <c r="B2120" s="1211" t="s">
        <v>1785</v>
      </c>
      <c r="C2120" s="444"/>
      <c r="D2120" s="846"/>
      <c r="E2120" s="1212"/>
      <c r="F2120" s="1213"/>
      <c r="G2120" s="847"/>
      <c r="H2120" s="711"/>
      <c r="I2120" s="711"/>
      <c r="J2120" s="711"/>
      <c r="K2120" s="711"/>
      <c r="L2120" s="711"/>
      <c r="M2120" s="711"/>
      <c r="N2120" s="711"/>
      <c r="O2120" s="711"/>
      <c r="P2120" s="711"/>
      <c r="Q2120" s="711"/>
      <c r="R2120" s="711"/>
      <c r="S2120" s="711"/>
      <c r="T2120" s="711"/>
      <c r="U2120" s="711"/>
      <c r="V2120" s="711"/>
      <c r="W2120" s="711"/>
      <c r="X2120" s="711"/>
      <c r="Y2120" s="711"/>
      <c r="Z2120" s="485"/>
      <c r="AA2120" s="736"/>
      <c r="AB2120" s="484"/>
    </row>
    <row r="2121" spans="1:28" s="467" customFormat="1" x14ac:dyDescent="0.25">
      <c r="A2121" s="1210"/>
      <c r="B2121" s="1211" t="s">
        <v>1786</v>
      </c>
      <c r="C2121" s="444"/>
      <c r="D2121" s="846"/>
      <c r="E2121" s="1212"/>
      <c r="F2121" s="1213"/>
      <c r="G2121" s="847"/>
      <c r="H2121" s="711"/>
      <c r="I2121" s="711"/>
      <c r="J2121" s="711"/>
      <c r="K2121" s="711"/>
      <c r="L2121" s="711"/>
      <c r="M2121" s="711"/>
      <c r="N2121" s="711"/>
      <c r="O2121" s="711"/>
      <c r="P2121" s="711"/>
      <c r="Q2121" s="711"/>
      <c r="R2121" s="711"/>
      <c r="S2121" s="711"/>
      <c r="T2121" s="711"/>
      <c r="U2121" s="711"/>
      <c r="V2121" s="711"/>
      <c r="W2121" s="711"/>
      <c r="X2121" s="711"/>
      <c r="Y2121" s="711"/>
      <c r="Z2121" s="485"/>
      <c r="AA2121" s="736"/>
      <c r="AB2121" s="484"/>
    </row>
    <row r="2122" spans="1:28" s="467" customFormat="1" x14ac:dyDescent="0.25">
      <c r="A2122" s="1210"/>
      <c r="B2122" s="1211" t="s">
        <v>1787</v>
      </c>
      <c r="C2122" s="444"/>
      <c r="D2122" s="846"/>
      <c r="E2122" s="1212"/>
      <c r="F2122" s="1213"/>
      <c r="G2122" s="847"/>
      <c r="H2122" s="711"/>
      <c r="I2122" s="711"/>
      <c r="J2122" s="711"/>
      <c r="K2122" s="711"/>
      <c r="L2122" s="711"/>
      <c r="M2122" s="711"/>
      <c r="N2122" s="711"/>
      <c r="O2122" s="711"/>
      <c r="P2122" s="711"/>
      <c r="Q2122" s="711"/>
      <c r="R2122" s="711"/>
      <c r="S2122" s="711"/>
      <c r="T2122" s="711"/>
      <c r="U2122" s="711"/>
      <c r="V2122" s="711"/>
      <c r="W2122" s="711"/>
      <c r="X2122" s="711"/>
      <c r="Y2122" s="711"/>
      <c r="Z2122" s="485"/>
      <c r="AA2122" s="736"/>
      <c r="AB2122" s="484"/>
    </row>
    <row r="2123" spans="1:28" s="467" customFormat="1" x14ac:dyDescent="0.25">
      <c r="A2123" s="1210"/>
      <c r="B2123" s="1211" t="s">
        <v>1788</v>
      </c>
      <c r="C2123" s="444"/>
      <c r="D2123" s="846"/>
      <c r="E2123" s="1212"/>
      <c r="F2123" s="1213"/>
      <c r="G2123" s="847"/>
      <c r="H2123" s="711"/>
      <c r="I2123" s="711"/>
      <c r="J2123" s="711"/>
      <c r="K2123" s="711"/>
      <c r="L2123" s="711"/>
      <c r="M2123" s="711"/>
      <c r="N2123" s="711"/>
      <c r="O2123" s="711"/>
      <c r="P2123" s="711"/>
      <c r="Q2123" s="711"/>
      <c r="R2123" s="711"/>
      <c r="S2123" s="711"/>
      <c r="T2123" s="711"/>
      <c r="U2123" s="711"/>
      <c r="V2123" s="711"/>
      <c r="W2123" s="711"/>
      <c r="X2123" s="711"/>
      <c r="Y2123" s="711"/>
      <c r="Z2123" s="485"/>
      <c r="AA2123" s="736"/>
      <c r="AB2123" s="484"/>
    </row>
    <row r="2124" spans="1:28" s="467" customFormat="1" x14ac:dyDescent="0.25">
      <c r="A2124" s="1210"/>
      <c r="B2124" s="1211" t="s">
        <v>1789</v>
      </c>
      <c r="C2124" s="444"/>
      <c r="D2124" s="846"/>
      <c r="E2124" s="1212"/>
      <c r="F2124" s="1213"/>
      <c r="G2124" s="847"/>
      <c r="H2124" s="711"/>
      <c r="I2124" s="711"/>
      <c r="J2124" s="711"/>
      <c r="K2124" s="711"/>
      <c r="L2124" s="711"/>
      <c r="M2124" s="711"/>
      <c r="N2124" s="711"/>
      <c r="O2124" s="711"/>
      <c r="P2124" s="711"/>
      <c r="Q2124" s="711"/>
      <c r="R2124" s="711"/>
      <c r="S2124" s="711"/>
      <c r="T2124" s="711"/>
      <c r="U2124" s="711"/>
      <c r="V2124" s="711"/>
      <c r="W2124" s="711"/>
      <c r="X2124" s="711"/>
      <c r="Y2124" s="711"/>
      <c r="Z2124" s="485"/>
      <c r="AA2124" s="736"/>
      <c r="AB2124" s="484"/>
    </row>
    <row r="2125" spans="1:28" s="467" customFormat="1" ht="25.5" x14ac:dyDescent="0.25">
      <c r="A2125" s="212">
        <v>1.1000000000000001</v>
      </c>
      <c r="B2125" s="212" t="s">
        <v>45</v>
      </c>
      <c r="C2125" s="213" t="str">
        <f>IF(AA2125&gt;=470000,"LPN",IF(AND(AA2125&gt;190000,AA2125&lt;470000),"LP",IF(AND(AA2125&gt;=56000,AA2125&lt;=190000),"3C","2C ")))</f>
        <v>3C</v>
      </c>
      <c r="D2125" s="214" t="s">
        <v>1770</v>
      </c>
      <c r="E2125" s="215" t="s">
        <v>1790</v>
      </c>
      <c r="F2125" s="216" t="s">
        <v>1772</v>
      </c>
      <c r="G2125" s="217" t="s">
        <v>44</v>
      </c>
      <c r="H2125" s="218" t="s">
        <v>44</v>
      </c>
      <c r="I2125" s="218" t="s">
        <v>44</v>
      </c>
      <c r="J2125" s="218" t="s">
        <v>44</v>
      </c>
      <c r="K2125" s="1209">
        <f>SUM(L2125-15)</f>
        <v>41795</v>
      </c>
      <c r="L2125" s="218">
        <f>SUM(M2125*1)</f>
        <v>41810</v>
      </c>
      <c r="M2125" s="218">
        <f>SUM(N2125*1)</f>
        <v>41810</v>
      </c>
      <c r="N2125" s="218">
        <f>SUM(O2125-1)</f>
        <v>41810</v>
      </c>
      <c r="O2125" s="218">
        <f>SUM(U2125-3)</f>
        <v>41811</v>
      </c>
      <c r="P2125" s="218">
        <f>SUM(U2125*1)</f>
        <v>41814</v>
      </c>
      <c r="Q2125" s="218" t="s">
        <v>44</v>
      </c>
      <c r="R2125" s="218" t="s">
        <v>44</v>
      </c>
      <c r="S2125" s="218" t="s">
        <v>44</v>
      </c>
      <c r="T2125" s="218" t="s">
        <v>44</v>
      </c>
      <c r="U2125" s="218">
        <f>SUM(V2125-3)</f>
        <v>41814</v>
      </c>
      <c r="V2125" s="218">
        <f>SUM(W2125-3)</f>
        <v>41817</v>
      </c>
      <c r="W2125" s="218">
        <v>41820</v>
      </c>
      <c r="X2125" s="218">
        <v>41820</v>
      </c>
      <c r="Y2125" s="218"/>
      <c r="Z2125" s="219"/>
      <c r="AA2125" s="220">
        <v>89355.290739999997</v>
      </c>
      <c r="AB2125" s="220"/>
    </row>
    <row r="2126" spans="1:28" s="467" customFormat="1" x14ac:dyDescent="0.25">
      <c r="A2126" s="1210"/>
      <c r="B2126" s="1211" t="s">
        <v>1773</v>
      </c>
      <c r="C2126" s="444"/>
      <c r="D2126" s="846"/>
      <c r="E2126" s="1212"/>
      <c r="F2126" s="1213"/>
      <c r="G2126" s="847"/>
      <c r="H2126" s="711"/>
      <c r="I2126" s="711"/>
      <c r="J2126" s="711"/>
      <c r="K2126" s="711"/>
      <c r="L2126" s="711"/>
      <c r="M2126" s="711"/>
      <c r="N2126" s="711"/>
      <c r="O2126" s="711"/>
      <c r="P2126" s="711"/>
      <c r="Q2126" s="711"/>
      <c r="R2126" s="711"/>
      <c r="S2126" s="711"/>
      <c r="T2126" s="711"/>
      <c r="U2126" s="711"/>
      <c r="V2126" s="711"/>
      <c r="W2126" s="711"/>
      <c r="X2126" s="711"/>
      <c r="Y2126" s="711"/>
      <c r="Z2126" s="485"/>
      <c r="AA2126" s="736"/>
      <c r="AB2126" s="484"/>
    </row>
    <row r="2127" spans="1:28" s="467" customFormat="1" x14ac:dyDescent="0.25">
      <c r="A2127" s="1210"/>
      <c r="B2127" s="1211" t="s">
        <v>1774</v>
      </c>
      <c r="C2127" s="444"/>
      <c r="D2127" s="846"/>
      <c r="E2127" s="1212"/>
      <c r="F2127" s="1213"/>
      <c r="G2127" s="847"/>
      <c r="H2127" s="711"/>
      <c r="I2127" s="711"/>
      <c r="J2127" s="711"/>
      <c r="K2127" s="711"/>
      <c r="L2127" s="711"/>
      <c r="M2127" s="711"/>
      <c r="N2127" s="711"/>
      <c r="O2127" s="711"/>
      <c r="P2127" s="711"/>
      <c r="Q2127" s="711"/>
      <c r="R2127" s="711"/>
      <c r="S2127" s="711"/>
      <c r="T2127" s="711"/>
      <c r="U2127" s="711"/>
      <c r="V2127" s="711"/>
      <c r="W2127" s="711"/>
      <c r="X2127" s="711"/>
      <c r="Y2127" s="711"/>
      <c r="Z2127" s="485"/>
      <c r="AA2127" s="736"/>
      <c r="AB2127" s="484"/>
    </row>
    <row r="2128" spans="1:28" s="467" customFormat="1" x14ac:dyDescent="0.25">
      <c r="A2128" s="1210"/>
      <c r="B2128" s="1211" t="s">
        <v>1775</v>
      </c>
      <c r="C2128" s="444"/>
      <c r="D2128" s="846"/>
      <c r="E2128" s="1212"/>
      <c r="F2128" s="1213"/>
      <c r="G2128" s="847"/>
      <c r="H2128" s="711"/>
      <c r="I2128" s="711"/>
      <c r="J2128" s="711"/>
      <c r="K2128" s="711"/>
      <c r="L2128" s="711"/>
      <c r="M2128" s="711"/>
      <c r="N2128" s="711"/>
      <c r="O2128" s="711"/>
      <c r="P2128" s="711"/>
      <c r="Q2128" s="711"/>
      <c r="R2128" s="711"/>
      <c r="S2128" s="711"/>
      <c r="T2128" s="711"/>
      <c r="U2128" s="711"/>
      <c r="V2128" s="711"/>
      <c r="W2128" s="711"/>
      <c r="X2128" s="711"/>
      <c r="Y2128" s="711"/>
      <c r="Z2128" s="485"/>
      <c r="AA2128" s="736"/>
      <c r="AB2128" s="484"/>
    </row>
    <row r="2129" spans="1:28" s="467" customFormat="1" x14ac:dyDescent="0.25">
      <c r="A2129" s="1210"/>
      <c r="B2129" s="1211" t="s">
        <v>1776</v>
      </c>
      <c r="C2129" s="444"/>
      <c r="D2129" s="846"/>
      <c r="E2129" s="1212"/>
      <c r="F2129" s="1213"/>
      <c r="G2129" s="847"/>
      <c r="H2129" s="711"/>
      <c r="I2129" s="711"/>
      <c r="J2129" s="711"/>
      <c r="K2129" s="711"/>
      <c r="L2129" s="711"/>
      <c r="M2129" s="711"/>
      <c r="N2129" s="711"/>
      <c r="O2129" s="711"/>
      <c r="P2129" s="711"/>
      <c r="Q2129" s="711"/>
      <c r="R2129" s="711"/>
      <c r="S2129" s="711"/>
      <c r="T2129" s="711"/>
      <c r="U2129" s="711"/>
      <c r="V2129" s="711"/>
      <c r="W2129" s="711"/>
      <c r="X2129" s="711"/>
      <c r="Y2129" s="711"/>
      <c r="Z2129" s="485"/>
      <c r="AA2129" s="736"/>
      <c r="AB2129" s="484"/>
    </row>
    <row r="2130" spans="1:28" s="467" customFormat="1" x14ac:dyDescent="0.25">
      <c r="A2130" s="1210"/>
      <c r="B2130" s="1211" t="s">
        <v>1777</v>
      </c>
      <c r="C2130" s="444"/>
      <c r="D2130" s="846"/>
      <c r="E2130" s="1212"/>
      <c r="F2130" s="1213"/>
      <c r="G2130" s="847"/>
      <c r="H2130" s="711"/>
      <c r="I2130" s="711"/>
      <c r="J2130" s="711"/>
      <c r="K2130" s="711"/>
      <c r="L2130" s="711"/>
      <c r="M2130" s="711"/>
      <c r="N2130" s="711"/>
      <c r="O2130" s="711"/>
      <c r="P2130" s="711"/>
      <c r="Q2130" s="711"/>
      <c r="R2130" s="711"/>
      <c r="S2130" s="711"/>
      <c r="T2130" s="711"/>
      <c r="U2130" s="711"/>
      <c r="V2130" s="711"/>
      <c r="W2130" s="711"/>
      <c r="X2130" s="711"/>
      <c r="Y2130" s="711"/>
      <c r="Z2130" s="485"/>
      <c r="AA2130" s="736"/>
      <c r="AB2130" s="484"/>
    </row>
    <row r="2131" spans="1:28" s="467" customFormat="1" x14ac:dyDescent="0.25">
      <c r="A2131" s="1210"/>
      <c r="B2131" s="1211" t="s">
        <v>1778</v>
      </c>
      <c r="C2131" s="444"/>
      <c r="D2131" s="846"/>
      <c r="E2131" s="1212"/>
      <c r="F2131" s="1213"/>
      <c r="G2131" s="847"/>
      <c r="H2131" s="711"/>
      <c r="I2131" s="711"/>
      <c r="J2131" s="711"/>
      <c r="K2131" s="711"/>
      <c r="L2131" s="711"/>
      <c r="M2131" s="711"/>
      <c r="N2131" s="711"/>
      <c r="O2131" s="711"/>
      <c r="P2131" s="711"/>
      <c r="Q2131" s="711"/>
      <c r="R2131" s="711"/>
      <c r="S2131" s="711"/>
      <c r="T2131" s="711"/>
      <c r="U2131" s="711"/>
      <c r="V2131" s="711"/>
      <c r="W2131" s="711"/>
      <c r="X2131" s="711"/>
      <c r="Y2131" s="711"/>
      <c r="Z2131" s="485"/>
      <c r="AA2131" s="736"/>
      <c r="AB2131" s="484"/>
    </row>
    <row r="2132" spans="1:28" s="467" customFormat="1" x14ac:dyDescent="0.25">
      <c r="A2132" s="1210"/>
      <c r="B2132" s="1211" t="s">
        <v>1779</v>
      </c>
      <c r="C2132" s="444"/>
      <c r="D2132" s="846"/>
      <c r="E2132" s="1212"/>
      <c r="F2132" s="1213"/>
      <c r="G2132" s="847"/>
      <c r="H2132" s="711"/>
      <c r="I2132" s="711"/>
      <c r="J2132" s="711"/>
      <c r="K2132" s="711"/>
      <c r="L2132" s="711"/>
      <c r="M2132" s="711"/>
      <c r="N2132" s="711"/>
      <c r="O2132" s="711"/>
      <c r="P2132" s="711"/>
      <c r="Q2132" s="711"/>
      <c r="R2132" s="711"/>
      <c r="S2132" s="711"/>
      <c r="T2132" s="711"/>
      <c r="U2132" s="711"/>
      <c r="V2132" s="711"/>
      <c r="W2132" s="711"/>
      <c r="X2132" s="711"/>
      <c r="Y2132" s="711"/>
      <c r="Z2132" s="485"/>
      <c r="AA2132" s="736"/>
      <c r="AB2132" s="484"/>
    </row>
    <row r="2133" spans="1:28" s="467" customFormat="1" x14ac:dyDescent="0.25">
      <c r="A2133" s="1210"/>
      <c r="B2133" s="1211" t="s">
        <v>1780</v>
      </c>
      <c r="C2133" s="444"/>
      <c r="D2133" s="846"/>
      <c r="E2133" s="1212"/>
      <c r="F2133" s="1213"/>
      <c r="G2133" s="847"/>
      <c r="H2133" s="711"/>
      <c r="I2133" s="711"/>
      <c r="J2133" s="711"/>
      <c r="K2133" s="711"/>
      <c r="L2133" s="711"/>
      <c r="M2133" s="711"/>
      <c r="N2133" s="711"/>
      <c r="O2133" s="711"/>
      <c r="P2133" s="711"/>
      <c r="Q2133" s="711"/>
      <c r="R2133" s="711"/>
      <c r="S2133" s="711"/>
      <c r="T2133" s="711"/>
      <c r="U2133" s="711"/>
      <c r="V2133" s="711"/>
      <c r="W2133" s="711"/>
      <c r="X2133" s="711"/>
      <c r="Y2133" s="711"/>
      <c r="Z2133" s="485"/>
      <c r="AA2133" s="736"/>
      <c r="AB2133" s="484"/>
    </row>
    <row r="2134" spans="1:28" s="467" customFormat="1" x14ac:dyDescent="0.25">
      <c r="A2134" s="1210"/>
      <c r="B2134" s="1211" t="s">
        <v>1781</v>
      </c>
      <c r="C2134" s="444"/>
      <c r="D2134" s="846"/>
      <c r="E2134" s="1212"/>
      <c r="F2134" s="1213"/>
      <c r="G2134" s="847"/>
      <c r="H2134" s="711"/>
      <c r="I2134" s="711"/>
      <c r="J2134" s="711"/>
      <c r="K2134" s="711"/>
      <c r="L2134" s="711"/>
      <c r="M2134" s="711"/>
      <c r="N2134" s="711"/>
      <c r="O2134" s="711"/>
      <c r="P2134" s="711"/>
      <c r="Q2134" s="711"/>
      <c r="R2134" s="711"/>
      <c r="S2134" s="711"/>
      <c r="T2134" s="711"/>
      <c r="U2134" s="711"/>
      <c r="V2134" s="711"/>
      <c r="W2134" s="711"/>
      <c r="X2134" s="711"/>
      <c r="Y2134" s="711"/>
      <c r="Z2134" s="485"/>
      <c r="AA2134" s="736"/>
      <c r="AB2134" s="484"/>
    </row>
    <row r="2135" spans="1:28" s="467" customFormat="1" x14ac:dyDescent="0.25">
      <c r="A2135" s="1210"/>
      <c r="B2135" s="1211" t="s">
        <v>1782</v>
      </c>
      <c r="C2135" s="444"/>
      <c r="D2135" s="846"/>
      <c r="E2135" s="1212"/>
      <c r="F2135" s="1213"/>
      <c r="G2135" s="847"/>
      <c r="H2135" s="711"/>
      <c r="I2135" s="711"/>
      <c r="J2135" s="711"/>
      <c r="K2135" s="711"/>
      <c r="L2135" s="711"/>
      <c r="M2135" s="711"/>
      <c r="N2135" s="711"/>
      <c r="O2135" s="711"/>
      <c r="P2135" s="711"/>
      <c r="Q2135" s="711"/>
      <c r="R2135" s="711"/>
      <c r="S2135" s="711"/>
      <c r="T2135" s="711"/>
      <c r="U2135" s="711"/>
      <c r="V2135" s="711"/>
      <c r="W2135" s="711"/>
      <c r="X2135" s="711"/>
      <c r="Y2135" s="711"/>
      <c r="Z2135" s="485"/>
      <c r="AA2135" s="736"/>
      <c r="AB2135" s="484"/>
    </row>
    <row r="2136" spans="1:28" s="467" customFormat="1" x14ac:dyDescent="0.25">
      <c r="A2136" s="1210"/>
      <c r="B2136" s="1211" t="s">
        <v>1783</v>
      </c>
      <c r="C2136" s="444"/>
      <c r="D2136" s="846"/>
      <c r="E2136" s="1212"/>
      <c r="F2136" s="1213"/>
      <c r="G2136" s="847"/>
      <c r="H2136" s="711"/>
      <c r="I2136" s="711"/>
      <c r="J2136" s="711"/>
      <c r="K2136" s="711"/>
      <c r="L2136" s="711"/>
      <c r="M2136" s="711"/>
      <c r="N2136" s="711"/>
      <c r="O2136" s="711"/>
      <c r="P2136" s="711"/>
      <c r="Q2136" s="711"/>
      <c r="R2136" s="711"/>
      <c r="S2136" s="711"/>
      <c r="T2136" s="711"/>
      <c r="U2136" s="711"/>
      <c r="V2136" s="711"/>
      <c r="W2136" s="711"/>
      <c r="X2136" s="711"/>
      <c r="Y2136" s="711"/>
      <c r="Z2136" s="485"/>
      <c r="AA2136" s="736"/>
      <c r="AB2136" s="484"/>
    </row>
    <row r="2137" spans="1:28" s="467" customFormat="1" x14ac:dyDescent="0.25">
      <c r="A2137" s="1210"/>
      <c r="B2137" s="1211" t="s">
        <v>1784</v>
      </c>
      <c r="C2137" s="444"/>
      <c r="D2137" s="846"/>
      <c r="E2137" s="1212"/>
      <c r="F2137" s="1213"/>
      <c r="G2137" s="847"/>
      <c r="H2137" s="711"/>
      <c r="I2137" s="711"/>
      <c r="J2137" s="711"/>
      <c r="K2137" s="711"/>
      <c r="L2137" s="711"/>
      <c r="M2137" s="711"/>
      <c r="N2137" s="711"/>
      <c r="O2137" s="711"/>
      <c r="P2137" s="711"/>
      <c r="Q2137" s="711"/>
      <c r="R2137" s="711"/>
      <c r="S2137" s="711"/>
      <c r="T2137" s="711"/>
      <c r="U2137" s="711"/>
      <c r="V2137" s="711"/>
      <c r="W2137" s="711"/>
      <c r="X2137" s="711"/>
      <c r="Y2137" s="711"/>
      <c r="Z2137" s="485"/>
      <c r="AA2137" s="736"/>
      <c r="AB2137" s="484"/>
    </row>
    <row r="2138" spans="1:28" s="467" customFormat="1" x14ac:dyDescent="0.25">
      <c r="A2138" s="1210"/>
      <c r="B2138" s="1211" t="s">
        <v>1785</v>
      </c>
      <c r="C2138" s="444"/>
      <c r="D2138" s="846"/>
      <c r="E2138" s="1212"/>
      <c r="F2138" s="1213"/>
      <c r="G2138" s="847"/>
      <c r="H2138" s="711"/>
      <c r="I2138" s="711"/>
      <c r="J2138" s="711"/>
      <c r="K2138" s="711"/>
      <c r="L2138" s="711"/>
      <c r="M2138" s="711"/>
      <c r="N2138" s="711"/>
      <c r="O2138" s="711"/>
      <c r="P2138" s="711"/>
      <c r="Q2138" s="711"/>
      <c r="R2138" s="711"/>
      <c r="S2138" s="711"/>
      <c r="T2138" s="711"/>
      <c r="U2138" s="711"/>
      <c r="V2138" s="711"/>
      <c r="W2138" s="711"/>
      <c r="X2138" s="711"/>
      <c r="Y2138" s="711"/>
      <c r="Z2138" s="485"/>
      <c r="AA2138" s="736"/>
      <c r="AB2138" s="484"/>
    </row>
    <row r="2139" spans="1:28" s="467" customFormat="1" x14ac:dyDescent="0.25">
      <c r="A2139" s="1210"/>
      <c r="B2139" s="1211" t="s">
        <v>1786</v>
      </c>
      <c r="C2139" s="444"/>
      <c r="D2139" s="846"/>
      <c r="E2139" s="1212"/>
      <c r="F2139" s="1213"/>
      <c r="G2139" s="847"/>
      <c r="H2139" s="711"/>
      <c r="I2139" s="711"/>
      <c r="J2139" s="711"/>
      <c r="K2139" s="711"/>
      <c r="L2139" s="711"/>
      <c r="M2139" s="711"/>
      <c r="N2139" s="711"/>
      <c r="O2139" s="711"/>
      <c r="P2139" s="711"/>
      <c r="Q2139" s="711"/>
      <c r="R2139" s="711"/>
      <c r="S2139" s="711"/>
      <c r="T2139" s="711"/>
      <c r="U2139" s="711"/>
      <c r="V2139" s="711"/>
      <c r="W2139" s="711"/>
      <c r="X2139" s="711"/>
      <c r="Y2139" s="711"/>
      <c r="Z2139" s="485"/>
      <c r="AA2139" s="736"/>
      <c r="AB2139" s="484"/>
    </row>
    <row r="2140" spans="1:28" s="467" customFormat="1" x14ac:dyDescent="0.25">
      <c r="A2140" s="1210"/>
      <c r="B2140" s="1211" t="s">
        <v>1787</v>
      </c>
      <c r="C2140" s="444"/>
      <c r="D2140" s="846"/>
      <c r="E2140" s="1212"/>
      <c r="F2140" s="1213"/>
      <c r="G2140" s="847"/>
      <c r="H2140" s="711"/>
      <c r="I2140" s="711"/>
      <c r="J2140" s="711"/>
      <c r="K2140" s="711"/>
      <c r="L2140" s="711"/>
      <c r="M2140" s="711"/>
      <c r="N2140" s="711"/>
      <c r="O2140" s="711"/>
      <c r="P2140" s="711"/>
      <c r="Q2140" s="711"/>
      <c r="R2140" s="711"/>
      <c r="S2140" s="711"/>
      <c r="T2140" s="711"/>
      <c r="U2140" s="711"/>
      <c r="V2140" s="711"/>
      <c r="W2140" s="711"/>
      <c r="X2140" s="711"/>
      <c r="Y2140" s="711"/>
      <c r="Z2140" s="485"/>
      <c r="AA2140" s="736"/>
      <c r="AB2140" s="484"/>
    </row>
    <row r="2141" spans="1:28" s="467" customFormat="1" x14ac:dyDescent="0.25">
      <c r="A2141" s="1210"/>
      <c r="B2141" s="1211" t="s">
        <v>1788</v>
      </c>
      <c r="C2141" s="444"/>
      <c r="D2141" s="846"/>
      <c r="E2141" s="1212"/>
      <c r="F2141" s="1213"/>
      <c r="G2141" s="847"/>
      <c r="H2141" s="711"/>
      <c r="I2141" s="711"/>
      <c r="J2141" s="711"/>
      <c r="K2141" s="711"/>
      <c r="L2141" s="711"/>
      <c r="M2141" s="711"/>
      <c r="N2141" s="711"/>
      <c r="O2141" s="711"/>
      <c r="P2141" s="711"/>
      <c r="Q2141" s="711"/>
      <c r="R2141" s="711"/>
      <c r="S2141" s="711"/>
      <c r="T2141" s="711"/>
      <c r="U2141" s="711"/>
      <c r="V2141" s="711"/>
      <c r="W2141" s="711"/>
      <c r="X2141" s="711"/>
      <c r="Y2141" s="711"/>
      <c r="Z2141" s="485"/>
      <c r="AA2141" s="736"/>
      <c r="AB2141" s="484"/>
    </row>
    <row r="2142" spans="1:28" s="467" customFormat="1" x14ac:dyDescent="0.25">
      <c r="A2142" s="1210"/>
      <c r="B2142" s="1211" t="s">
        <v>1789</v>
      </c>
      <c r="C2142" s="444"/>
      <c r="D2142" s="846"/>
      <c r="E2142" s="1212"/>
      <c r="F2142" s="1213"/>
      <c r="G2142" s="847"/>
      <c r="H2142" s="711"/>
      <c r="I2142" s="711"/>
      <c r="J2142" s="711"/>
      <c r="K2142" s="711"/>
      <c r="L2142" s="711"/>
      <c r="M2142" s="711"/>
      <c r="N2142" s="711"/>
      <c r="O2142" s="711"/>
      <c r="P2142" s="711"/>
      <c r="Q2142" s="711"/>
      <c r="R2142" s="711"/>
      <c r="S2142" s="711"/>
      <c r="T2142" s="711"/>
      <c r="U2142" s="711"/>
      <c r="V2142" s="711"/>
      <c r="W2142" s="711"/>
      <c r="X2142" s="711"/>
      <c r="Y2142" s="711"/>
      <c r="Z2142" s="485"/>
      <c r="AA2142" s="736"/>
      <c r="AB2142" s="484"/>
    </row>
    <row r="2143" spans="1:28" s="467" customFormat="1" ht="25.5" x14ac:dyDescent="0.25">
      <c r="A2143" s="212">
        <v>1.2</v>
      </c>
      <c r="B2143" s="212" t="s">
        <v>45</v>
      </c>
      <c r="C2143" s="213" t="str">
        <f>IF(AA2143&gt;=470000,"LPN",IF(AND(AA2143&gt;190000,AA2143&lt;470000),"LP",IF(AND(AA2143&gt;=56000,AA2143&lt;=190000),"3C","2C ")))</f>
        <v>3C</v>
      </c>
      <c r="D2143" s="214" t="s">
        <v>1770</v>
      </c>
      <c r="E2143" s="215" t="s">
        <v>1771</v>
      </c>
      <c r="F2143" s="216" t="s">
        <v>1772</v>
      </c>
      <c r="G2143" s="217" t="s">
        <v>44</v>
      </c>
      <c r="H2143" s="218" t="s">
        <v>44</v>
      </c>
      <c r="I2143" s="218" t="s">
        <v>44</v>
      </c>
      <c r="J2143" s="218" t="s">
        <v>44</v>
      </c>
      <c r="K2143" s="1209">
        <f>SUM(L2143-15)</f>
        <v>41917</v>
      </c>
      <c r="L2143" s="218">
        <f>SUM(M2143*1)</f>
        <v>41932</v>
      </c>
      <c r="M2143" s="218">
        <f>SUM(N2143*1)</f>
        <v>41932</v>
      </c>
      <c r="N2143" s="218">
        <f>SUM(O2143-1)</f>
        <v>41932</v>
      </c>
      <c r="O2143" s="218">
        <f>SUM(U2143-3)</f>
        <v>41933</v>
      </c>
      <c r="P2143" s="218">
        <f>SUM(U2143*1)</f>
        <v>41936</v>
      </c>
      <c r="Q2143" s="218" t="s">
        <v>44</v>
      </c>
      <c r="R2143" s="218" t="s">
        <v>44</v>
      </c>
      <c r="S2143" s="218" t="s">
        <v>44</v>
      </c>
      <c r="T2143" s="218" t="s">
        <v>44</v>
      </c>
      <c r="U2143" s="218">
        <f>SUM(V2143-3)</f>
        <v>41936</v>
      </c>
      <c r="V2143" s="218">
        <f>SUM(W2143-3)</f>
        <v>41939</v>
      </c>
      <c r="W2143" s="218">
        <v>41942</v>
      </c>
      <c r="X2143" s="218">
        <v>41942</v>
      </c>
      <c r="Y2143" s="218"/>
      <c r="Z2143" s="219"/>
      <c r="AA2143" s="220">
        <v>91289.42</v>
      </c>
      <c r="AB2143" s="220"/>
    </row>
    <row r="2144" spans="1:28" s="467" customFormat="1" x14ac:dyDescent="0.25">
      <c r="A2144" s="1210"/>
      <c r="B2144" s="1211" t="s">
        <v>1773</v>
      </c>
      <c r="C2144" s="444"/>
      <c r="D2144" s="846"/>
      <c r="E2144" s="1212"/>
      <c r="F2144" s="1213"/>
      <c r="G2144" s="847"/>
      <c r="H2144" s="711"/>
      <c r="I2144" s="711"/>
      <c r="J2144" s="711"/>
      <c r="K2144" s="711"/>
      <c r="L2144" s="711"/>
      <c r="M2144" s="711"/>
      <c r="N2144" s="711"/>
      <c r="O2144" s="711"/>
      <c r="P2144" s="711"/>
      <c r="Q2144" s="711"/>
      <c r="R2144" s="711"/>
      <c r="S2144" s="711"/>
      <c r="T2144" s="711"/>
      <c r="U2144" s="711"/>
      <c r="V2144" s="711"/>
      <c r="W2144" s="711"/>
      <c r="X2144" s="711"/>
      <c r="Y2144" s="711"/>
      <c r="Z2144" s="485"/>
      <c r="AA2144" s="736"/>
      <c r="AB2144" s="484"/>
    </row>
    <row r="2145" spans="1:28" s="467" customFormat="1" x14ac:dyDescent="0.25">
      <c r="A2145" s="1210"/>
      <c r="B2145" s="1211" t="s">
        <v>1774</v>
      </c>
      <c r="C2145" s="444"/>
      <c r="D2145" s="846"/>
      <c r="E2145" s="1212"/>
      <c r="F2145" s="1213"/>
      <c r="G2145" s="847"/>
      <c r="H2145" s="711"/>
      <c r="I2145" s="711"/>
      <c r="J2145" s="711"/>
      <c r="K2145" s="711"/>
      <c r="L2145" s="711"/>
      <c r="M2145" s="711"/>
      <c r="N2145" s="711"/>
      <c r="O2145" s="711"/>
      <c r="P2145" s="711"/>
      <c r="Q2145" s="711"/>
      <c r="R2145" s="711"/>
      <c r="S2145" s="711"/>
      <c r="T2145" s="711"/>
      <c r="U2145" s="711"/>
      <c r="V2145" s="711"/>
      <c r="W2145" s="711"/>
      <c r="X2145" s="711"/>
      <c r="Y2145" s="711"/>
      <c r="Z2145" s="485"/>
      <c r="AA2145" s="736"/>
      <c r="AB2145" s="484"/>
    </row>
    <row r="2146" spans="1:28" s="467" customFormat="1" x14ac:dyDescent="0.25">
      <c r="A2146" s="1210"/>
      <c r="B2146" s="1211" t="s">
        <v>1775</v>
      </c>
      <c r="C2146" s="444"/>
      <c r="D2146" s="846"/>
      <c r="E2146" s="1212"/>
      <c r="F2146" s="1213"/>
      <c r="G2146" s="847"/>
      <c r="H2146" s="711"/>
      <c r="I2146" s="711"/>
      <c r="J2146" s="711"/>
      <c r="K2146" s="711"/>
      <c r="L2146" s="711"/>
      <c r="M2146" s="711"/>
      <c r="N2146" s="711"/>
      <c r="O2146" s="711"/>
      <c r="P2146" s="711"/>
      <c r="Q2146" s="711"/>
      <c r="R2146" s="711"/>
      <c r="S2146" s="711"/>
      <c r="T2146" s="711"/>
      <c r="U2146" s="711"/>
      <c r="V2146" s="711"/>
      <c r="W2146" s="711"/>
      <c r="X2146" s="711"/>
      <c r="Y2146" s="711"/>
      <c r="Z2146" s="485"/>
      <c r="AA2146" s="736"/>
      <c r="AB2146" s="484"/>
    </row>
    <row r="2147" spans="1:28" s="467" customFormat="1" x14ac:dyDescent="0.25">
      <c r="A2147" s="1210"/>
      <c r="B2147" s="1211" t="s">
        <v>1776</v>
      </c>
      <c r="C2147" s="444"/>
      <c r="D2147" s="846"/>
      <c r="E2147" s="1212"/>
      <c r="F2147" s="1213"/>
      <c r="G2147" s="847"/>
      <c r="H2147" s="711"/>
      <c r="I2147" s="711"/>
      <c r="J2147" s="711"/>
      <c r="K2147" s="711"/>
      <c r="L2147" s="711"/>
      <c r="M2147" s="711"/>
      <c r="N2147" s="711"/>
      <c r="O2147" s="711"/>
      <c r="P2147" s="711"/>
      <c r="Q2147" s="711"/>
      <c r="R2147" s="711"/>
      <c r="S2147" s="711"/>
      <c r="T2147" s="711"/>
      <c r="U2147" s="711"/>
      <c r="V2147" s="711"/>
      <c r="W2147" s="711"/>
      <c r="X2147" s="711"/>
      <c r="Y2147" s="711"/>
      <c r="Z2147" s="485"/>
      <c r="AA2147" s="736"/>
      <c r="AB2147" s="484"/>
    </row>
    <row r="2148" spans="1:28" s="467" customFormat="1" x14ac:dyDescent="0.25">
      <c r="A2148" s="1210"/>
      <c r="B2148" s="1211" t="s">
        <v>1777</v>
      </c>
      <c r="C2148" s="444"/>
      <c r="D2148" s="846"/>
      <c r="E2148" s="1212"/>
      <c r="F2148" s="1213"/>
      <c r="G2148" s="847"/>
      <c r="H2148" s="711"/>
      <c r="I2148" s="711"/>
      <c r="J2148" s="711"/>
      <c r="K2148" s="711"/>
      <c r="L2148" s="711"/>
      <c r="M2148" s="711"/>
      <c r="N2148" s="711"/>
      <c r="O2148" s="711"/>
      <c r="P2148" s="711"/>
      <c r="Q2148" s="711"/>
      <c r="R2148" s="711"/>
      <c r="S2148" s="711"/>
      <c r="T2148" s="711"/>
      <c r="U2148" s="711"/>
      <c r="V2148" s="711"/>
      <c r="W2148" s="711"/>
      <c r="X2148" s="711"/>
      <c r="Y2148" s="711"/>
      <c r="Z2148" s="485"/>
      <c r="AA2148" s="736"/>
      <c r="AB2148" s="484"/>
    </row>
    <row r="2149" spans="1:28" s="467" customFormat="1" x14ac:dyDescent="0.25">
      <c r="A2149" s="1210"/>
      <c r="B2149" s="1211" t="s">
        <v>1778</v>
      </c>
      <c r="C2149" s="444"/>
      <c r="D2149" s="846"/>
      <c r="E2149" s="1212"/>
      <c r="F2149" s="1213"/>
      <c r="G2149" s="847"/>
      <c r="H2149" s="711"/>
      <c r="I2149" s="711"/>
      <c r="J2149" s="711"/>
      <c r="K2149" s="711"/>
      <c r="L2149" s="711"/>
      <c r="M2149" s="711"/>
      <c r="N2149" s="711"/>
      <c r="O2149" s="711"/>
      <c r="P2149" s="711"/>
      <c r="Q2149" s="711"/>
      <c r="R2149" s="711"/>
      <c r="S2149" s="711"/>
      <c r="T2149" s="711"/>
      <c r="U2149" s="711"/>
      <c r="V2149" s="711"/>
      <c r="W2149" s="711"/>
      <c r="X2149" s="711"/>
      <c r="Y2149" s="711"/>
      <c r="Z2149" s="485"/>
      <c r="AA2149" s="736"/>
      <c r="AB2149" s="484"/>
    </row>
    <row r="2150" spans="1:28" s="467" customFormat="1" x14ac:dyDescent="0.25">
      <c r="A2150" s="1210"/>
      <c r="B2150" s="1211" t="s">
        <v>1779</v>
      </c>
      <c r="C2150" s="444"/>
      <c r="D2150" s="846"/>
      <c r="E2150" s="1212"/>
      <c r="F2150" s="1213"/>
      <c r="G2150" s="847"/>
      <c r="H2150" s="711"/>
      <c r="I2150" s="711"/>
      <c r="J2150" s="711"/>
      <c r="K2150" s="711"/>
      <c r="L2150" s="711"/>
      <c r="M2150" s="711"/>
      <c r="N2150" s="711"/>
      <c r="O2150" s="711"/>
      <c r="P2150" s="711"/>
      <c r="Q2150" s="711"/>
      <c r="R2150" s="711"/>
      <c r="S2150" s="711"/>
      <c r="T2150" s="711"/>
      <c r="U2150" s="711"/>
      <c r="V2150" s="711"/>
      <c r="W2150" s="711"/>
      <c r="X2150" s="711"/>
      <c r="Y2150" s="711"/>
      <c r="Z2150" s="485"/>
      <c r="AA2150" s="736"/>
      <c r="AB2150" s="484"/>
    </row>
    <row r="2151" spans="1:28" s="467" customFormat="1" x14ac:dyDescent="0.25">
      <c r="A2151" s="1210"/>
      <c r="B2151" s="1211" t="s">
        <v>1780</v>
      </c>
      <c r="C2151" s="444"/>
      <c r="D2151" s="846"/>
      <c r="E2151" s="1212"/>
      <c r="F2151" s="1213"/>
      <c r="G2151" s="847"/>
      <c r="H2151" s="711"/>
      <c r="I2151" s="711"/>
      <c r="J2151" s="711"/>
      <c r="K2151" s="711"/>
      <c r="L2151" s="711"/>
      <c r="M2151" s="711"/>
      <c r="N2151" s="711"/>
      <c r="O2151" s="711"/>
      <c r="P2151" s="711"/>
      <c r="Q2151" s="711"/>
      <c r="R2151" s="711"/>
      <c r="S2151" s="711"/>
      <c r="T2151" s="711"/>
      <c r="U2151" s="711"/>
      <c r="V2151" s="711"/>
      <c r="W2151" s="711"/>
      <c r="X2151" s="711"/>
      <c r="Y2151" s="711"/>
      <c r="Z2151" s="485"/>
      <c r="AA2151" s="736"/>
      <c r="AB2151" s="484"/>
    </row>
    <row r="2152" spans="1:28" s="467" customFormat="1" x14ac:dyDescent="0.25">
      <c r="A2152" s="1210"/>
      <c r="B2152" s="1211" t="s">
        <v>1781</v>
      </c>
      <c r="C2152" s="444"/>
      <c r="D2152" s="846"/>
      <c r="E2152" s="1212"/>
      <c r="F2152" s="1213"/>
      <c r="G2152" s="847"/>
      <c r="H2152" s="711"/>
      <c r="I2152" s="711"/>
      <c r="J2152" s="711"/>
      <c r="K2152" s="711"/>
      <c r="L2152" s="711"/>
      <c r="M2152" s="711"/>
      <c r="N2152" s="711"/>
      <c r="O2152" s="711"/>
      <c r="P2152" s="711"/>
      <c r="Q2152" s="711"/>
      <c r="R2152" s="711"/>
      <c r="S2152" s="711"/>
      <c r="T2152" s="711"/>
      <c r="U2152" s="711"/>
      <c r="V2152" s="711"/>
      <c r="W2152" s="711"/>
      <c r="X2152" s="711"/>
      <c r="Y2152" s="711"/>
      <c r="Z2152" s="485"/>
      <c r="AA2152" s="736"/>
      <c r="AB2152" s="484"/>
    </row>
    <row r="2153" spans="1:28" s="467" customFormat="1" x14ac:dyDescent="0.25">
      <c r="A2153" s="1210"/>
      <c r="B2153" s="1211" t="s">
        <v>1782</v>
      </c>
      <c r="C2153" s="444"/>
      <c r="D2153" s="846"/>
      <c r="E2153" s="1212"/>
      <c r="F2153" s="1213"/>
      <c r="G2153" s="847"/>
      <c r="H2153" s="711"/>
      <c r="I2153" s="711"/>
      <c r="J2153" s="711"/>
      <c r="K2153" s="711"/>
      <c r="L2153" s="711"/>
      <c r="M2153" s="711"/>
      <c r="N2153" s="711"/>
      <c r="O2153" s="711"/>
      <c r="P2153" s="711"/>
      <c r="Q2153" s="711"/>
      <c r="R2153" s="711"/>
      <c r="S2153" s="711"/>
      <c r="T2153" s="711"/>
      <c r="U2153" s="711"/>
      <c r="V2153" s="711"/>
      <c r="W2153" s="711"/>
      <c r="X2153" s="711"/>
      <c r="Y2153" s="711"/>
      <c r="Z2153" s="485"/>
      <c r="AA2153" s="736"/>
      <c r="AB2153" s="484"/>
    </row>
    <row r="2154" spans="1:28" s="467" customFormat="1" x14ac:dyDescent="0.25">
      <c r="A2154" s="1210"/>
      <c r="B2154" s="1211" t="s">
        <v>1783</v>
      </c>
      <c r="C2154" s="444"/>
      <c r="D2154" s="846"/>
      <c r="E2154" s="1212"/>
      <c r="F2154" s="1213"/>
      <c r="G2154" s="847"/>
      <c r="H2154" s="711"/>
      <c r="I2154" s="711"/>
      <c r="J2154" s="711"/>
      <c r="K2154" s="711"/>
      <c r="L2154" s="711"/>
      <c r="M2154" s="711"/>
      <c r="N2154" s="711"/>
      <c r="O2154" s="711"/>
      <c r="P2154" s="711"/>
      <c r="Q2154" s="711"/>
      <c r="R2154" s="711"/>
      <c r="S2154" s="711"/>
      <c r="T2154" s="711"/>
      <c r="U2154" s="711"/>
      <c r="V2154" s="711"/>
      <c r="W2154" s="711"/>
      <c r="X2154" s="711"/>
      <c r="Y2154" s="711"/>
      <c r="Z2154" s="485"/>
      <c r="AA2154" s="736"/>
      <c r="AB2154" s="484"/>
    </row>
    <row r="2155" spans="1:28" s="467" customFormat="1" x14ac:dyDescent="0.25">
      <c r="A2155" s="1210"/>
      <c r="B2155" s="1211" t="s">
        <v>1784</v>
      </c>
      <c r="C2155" s="444"/>
      <c r="D2155" s="846"/>
      <c r="E2155" s="1212"/>
      <c r="F2155" s="1213"/>
      <c r="G2155" s="847"/>
      <c r="H2155" s="711"/>
      <c r="I2155" s="711"/>
      <c r="J2155" s="711"/>
      <c r="K2155" s="711"/>
      <c r="L2155" s="711"/>
      <c r="M2155" s="711"/>
      <c r="N2155" s="711"/>
      <c r="O2155" s="711"/>
      <c r="P2155" s="711"/>
      <c r="Q2155" s="711"/>
      <c r="R2155" s="711"/>
      <c r="S2155" s="711"/>
      <c r="T2155" s="711"/>
      <c r="U2155" s="711"/>
      <c r="V2155" s="711"/>
      <c r="W2155" s="711"/>
      <c r="X2155" s="711"/>
      <c r="Y2155" s="711"/>
      <c r="Z2155" s="485"/>
      <c r="AA2155" s="736"/>
      <c r="AB2155" s="484"/>
    </row>
    <row r="2156" spans="1:28" s="467" customFormat="1" x14ac:dyDescent="0.25">
      <c r="A2156" s="1210"/>
      <c r="B2156" s="1211" t="s">
        <v>1785</v>
      </c>
      <c r="C2156" s="444"/>
      <c r="D2156" s="846"/>
      <c r="E2156" s="1212"/>
      <c r="F2156" s="1213"/>
      <c r="G2156" s="847"/>
      <c r="H2156" s="711"/>
      <c r="I2156" s="711"/>
      <c r="J2156" s="711"/>
      <c r="K2156" s="711"/>
      <c r="L2156" s="711"/>
      <c r="M2156" s="711"/>
      <c r="N2156" s="711"/>
      <c r="O2156" s="711"/>
      <c r="P2156" s="711"/>
      <c r="Q2156" s="711"/>
      <c r="R2156" s="711"/>
      <c r="S2156" s="711"/>
      <c r="T2156" s="711"/>
      <c r="U2156" s="711"/>
      <c r="V2156" s="711"/>
      <c r="W2156" s="711"/>
      <c r="X2156" s="711"/>
      <c r="Y2156" s="711"/>
      <c r="Z2156" s="485"/>
      <c r="AA2156" s="736"/>
      <c r="AB2156" s="484"/>
    </row>
    <row r="2157" spans="1:28" s="467" customFormat="1" x14ac:dyDescent="0.25">
      <c r="A2157" s="1210"/>
      <c r="B2157" s="1211" t="s">
        <v>1786</v>
      </c>
      <c r="C2157" s="444"/>
      <c r="D2157" s="846"/>
      <c r="E2157" s="1212"/>
      <c r="F2157" s="1213"/>
      <c r="G2157" s="847"/>
      <c r="H2157" s="711"/>
      <c r="I2157" s="711"/>
      <c r="J2157" s="711"/>
      <c r="K2157" s="711"/>
      <c r="L2157" s="711"/>
      <c r="M2157" s="711"/>
      <c r="N2157" s="711"/>
      <c r="O2157" s="711"/>
      <c r="P2157" s="711"/>
      <c r="Q2157" s="711"/>
      <c r="R2157" s="711"/>
      <c r="S2157" s="711"/>
      <c r="T2157" s="711"/>
      <c r="U2157" s="711"/>
      <c r="V2157" s="711"/>
      <c r="W2157" s="711"/>
      <c r="X2157" s="711"/>
      <c r="Y2157" s="711"/>
      <c r="Z2157" s="485"/>
      <c r="AA2157" s="736"/>
      <c r="AB2157" s="484"/>
    </row>
    <row r="2158" spans="1:28" s="467" customFormat="1" x14ac:dyDescent="0.25">
      <c r="A2158" s="1210"/>
      <c r="B2158" s="1211" t="s">
        <v>1787</v>
      </c>
      <c r="C2158" s="444"/>
      <c r="D2158" s="846"/>
      <c r="E2158" s="1212"/>
      <c r="F2158" s="1213"/>
      <c r="G2158" s="847"/>
      <c r="H2158" s="711"/>
      <c r="I2158" s="711"/>
      <c r="J2158" s="711"/>
      <c r="K2158" s="711"/>
      <c r="L2158" s="711"/>
      <c r="M2158" s="711"/>
      <c r="N2158" s="711"/>
      <c r="O2158" s="711"/>
      <c r="P2158" s="711"/>
      <c r="Q2158" s="711"/>
      <c r="R2158" s="711"/>
      <c r="S2158" s="711"/>
      <c r="T2158" s="711"/>
      <c r="U2158" s="711"/>
      <c r="V2158" s="711"/>
      <c r="W2158" s="711"/>
      <c r="X2158" s="711"/>
      <c r="Y2158" s="711"/>
      <c r="Z2158" s="485"/>
      <c r="AA2158" s="736"/>
      <c r="AB2158" s="484"/>
    </row>
    <row r="2159" spans="1:28" s="467" customFormat="1" x14ac:dyDescent="0.25">
      <c r="A2159" s="1210"/>
      <c r="B2159" s="1211" t="s">
        <v>1788</v>
      </c>
      <c r="C2159" s="444"/>
      <c r="D2159" s="846"/>
      <c r="E2159" s="1212"/>
      <c r="F2159" s="1213"/>
      <c r="G2159" s="847"/>
      <c r="H2159" s="711"/>
      <c r="I2159" s="711"/>
      <c r="J2159" s="711"/>
      <c r="K2159" s="711"/>
      <c r="L2159" s="711"/>
      <c r="M2159" s="711"/>
      <c r="N2159" s="711"/>
      <c r="O2159" s="711"/>
      <c r="P2159" s="711"/>
      <c r="Q2159" s="711"/>
      <c r="R2159" s="711"/>
      <c r="S2159" s="711"/>
      <c r="T2159" s="711"/>
      <c r="U2159" s="711"/>
      <c r="V2159" s="711"/>
      <c r="W2159" s="711"/>
      <c r="X2159" s="711"/>
      <c r="Y2159" s="711"/>
      <c r="Z2159" s="485"/>
      <c r="AA2159" s="736"/>
      <c r="AB2159" s="484"/>
    </row>
    <row r="2160" spans="1:28" s="467" customFormat="1" x14ac:dyDescent="0.25">
      <c r="A2160" s="1210"/>
      <c r="B2160" s="1211" t="s">
        <v>1789</v>
      </c>
      <c r="C2160" s="444"/>
      <c r="D2160" s="846"/>
      <c r="E2160" s="1212"/>
      <c r="F2160" s="1213"/>
      <c r="G2160" s="847"/>
      <c r="H2160" s="711"/>
      <c r="I2160" s="711"/>
      <c r="J2160" s="711"/>
      <c r="K2160" s="711"/>
      <c r="L2160" s="711"/>
      <c r="M2160" s="711"/>
      <c r="N2160" s="711"/>
      <c r="O2160" s="711"/>
      <c r="P2160" s="711"/>
      <c r="Q2160" s="711"/>
      <c r="R2160" s="711"/>
      <c r="S2160" s="711"/>
      <c r="T2160" s="711"/>
      <c r="U2160" s="711"/>
      <c r="V2160" s="711"/>
      <c r="W2160" s="711"/>
      <c r="X2160" s="711"/>
      <c r="Y2160" s="711"/>
      <c r="Z2160" s="485"/>
      <c r="AA2160" s="736"/>
      <c r="AB2160" s="484"/>
    </row>
    <row r="2161" spans="1:28" s="467" customFormat="1" x14ac:dyDescent="0.25">
      <c r="A2161" s="1210"/>
      <c r="B2161" s="1211"/>
      <c r="C2161" s="444"/>
      <c r="D2161" s="846"/>
      <c r="E2161" s="1212"/>
      <c r="F2161" s="1213"/>
      <c r="G2161" s="847"/>
      <c r="H2161" s="711"/>
      <c r="I2161" s="711"/>
      <c r="J2161" s="711"/>
      <c r="K2161" s="711"/>
      <c r="L2161" s="711"/>
      <c r="M2161" s="711"/>
      <c r="N2161" s="711"/>
      <c r="O2161" s="711"/>
      <c r="P2161" s="711"/>
      <c r="Q2161" s="711"/>
      <c r="R2161" s="711"/>
      <c r="S2161" s="711"/>
      <c r="T2161" s="711"/>
      <c r="U2161" s="711"/>
      <c r="V2161" s="711"/>
      <c r="W2161" s="711"/>
      <c r="X2161" s="711"/>
      <c r="Y2161" s="711"/>
      <c r="Z2161" s="485"/>
      <c r="AA2161" s="736"/>
      <c r="AB2161" s="484"/>
    </row>
    <row r="2162" spans="1:28" s="467" customFormat="1" ht="25.5" x14ac:dyDescent="0.25">
      <c r="A2162" s="212">
        <v>2</v>
      </c>
      <c r="B2162" s="212" t="s">
        <v>1791</v>
      </c>
      <c r="C2162" s="213" t="str">
        <f>IF(AA2162&gt;=470000,"LPN",IF(AND(AA2162&gt;190000,AA2162&lt;470000),"LP",IF(AND(AA2162&gt;=56000,AA2162&lt;=190000),"3C","2C ")))</f>
        <v xml:space="preserve">2C </v>
      </c>
      <c r="D2162" s="214" t="s">
        <v>1770</v>
      </c>
      <c r="E2162" s="215" t="s">
        <v>1792</v>
      </c>
      <c r="F2162" s="216" t="s">
        <v>1772</v>
      </c>
      <c r="G2162" s="217" t="s">
        <v>44</v>
      </c>
      <c r="H2162" s="218" t="s">
        <v>44</v>
      </c>
      <c r="I2162" s="218" t="s">
        <v>44</v>
      </c>
      <c r="J2162" s="218" t="s">
        <v>44</v>
      </c>
      <c r="K2162" s="1209">
        <f>SUM(L2162-15)</f>
        <v>42068</v>
      </c>
      <c r="L2162" s="218">
        <f>SUM(M2162*1)</f>
        <v>42083</v>
      </c>
      <c r="M2162" s="218">
        <f>SUM(N2162*1)</f>
        <v>42083</v>
      </c>
      <c r="N2162" s="218">
        <f>SUM(O2162-1)</f>
        <v>42083</v>
      </c>
      <c r="O2162" s="218">
        <f>SUM(U2162-3)</f>
        <v>42084</v>
      </c>
      <c r="P2162" s="218">
        <f>SUM(U2162*1)</f>
        <v>42087</v>
      </c>
      <c r="Q2162" s="218" t="s">
        <v>44</v>
      </c>
      <c r="R2162" s="218" t="s">
        <v>44</v>
      </c>
      <c r="S2162" s="218" t="s">
        <v>44</v>
      </c>
      <c r="T2162" s="218" t="s">
        <v>44</v>
      </c>
      <c r="U2162" s="218">
        <f>SUM(V2162-3)</f>
        <v>42087</v>
      </c>
      <c r="V2162" s="218">
        <f>SUM(W2162-3)</f>
        <v>42090</v>
      </c>
      <c r="W2162" s="218">
        <v>42093</v>
      </c>
      <c r="X2162" s="218">
        <f>W2162</f>
        <v>42093</v>
      </c>
      <c r="Y2162" s="218"/>
      <c r="Z2162" s="219"/>
      <c r="AA2162" s="220">
        <v>6000</v>
      </c>
      <c r="AB2162" s="220"/>
    </row>
    <row r="2163" spans="1:28" s="467" customFormat="1" x14ac:dyDescent="0.25">
      <c r="A2163" s="1210"/>
      <c r="B2163" s="1211" t="s">
        <v>1793</v>
      </c>
      <c r="C2163" s="444"/>
      <c r="D2163" s="846"/>
      <c r="E2163" s="1212"/>
      <c r="F2163" s="1213"/>
      <c r="G2163" s="847"/>
      <c r="H2163" s="711"/>
      <c r="I2163" s="711"/>
      <c r="J2163" s="711"/>
      <c r="K2163" s="711"/>
      <c r="L2163" s="711"/>
      <c r="M2163" s="711"/>
      <c r="N2163" s="711"/>
      <c r="O2163" s="711"/>
      <c r="P2163" s="711"/>
      <c r="Q2163" s="711"/>
      <c r="R2163" s="711"/>
      <c r="S2163" s="711"/>
      <c r="T2163" s="711"/>
      <c r="U2163" s="711"/>
      <c r="V2163" s="711"/>
      <c r="W2163" s="711"/>
      <c r="X2163" s="711"/>
      <c r="Y2163" s="711"/>
      <c r="Z2163" s="485"/>
      <c r="AA2163" s="736"/>
      <c r="AB2163" s="484"/>
    </row>
    <row r="2164" spans="1:28" s="467" customFormat="1" ht="25.5" x14ac:dyDescent="0.25">
      <c r="A2164" s="212">
        <v>3</v>
      </c>
      <c r="B2164" s="212" t="s">
        <v>535</v>
      </c>
      <c r="C2164" s="213" t="str">
        <f>IF(AA2164&gt;=470000,"LPN",IF(AND(AA2164&gt;190000,AA2164&lt;470000),"LP",IF(AND(AA2164&gt;=56000,AA2164&lt;=190000),"3C","2C ")))</f>
        <v xml:space="preserve">2C </v>
      </c>
      <c r="D2164" s="214" t="s">
        <v>1770</v>
      </c>
      <c r="E2164" s="215" t="s">
        <v>1794</v>
      </c>
      <c r="F2164" s="216" t="s">
        <v>1772</v>
      </c>
      <c r="G2164" s="217" t="s">
        <v>44</v>
      </c>
      <c r="H2164" s="218" t="s">
        <v>44</v>
      </c>
      <c r="I2164" s="218" t="s">
        <v>44</v>
      </c>
      <c r="J2164" s="218" t="s">
        <v>44</v>
      </c>
      <c r="K2164" s="1209">
        <f>SUM(L2164-15)</f>
        <v>42068</v>
      </c>
      <c r="L2164" s="218">
        <f>SUM(M2164*1)</f>
        <v>42083</v>
      </c>
      <c r="M2164" s="218">
        <f>SUM(N2164*1)</f>
        <v>42083</v>
      </c>
      <c r="N2164" s="218">
        <f>SUM(O2164-1)</f>
        <v>42083</v>
      </c>
      <c r="O2164" s="218">
        <f>SUM(U2164-3)</f>
        <v>42084</v>
      </c>
      <c r="P2164" s="218">
        <f>SUM(U2164*1)</f>
        <v>42087</v>
      </c>
      <c r="Q2164" s="218" t="s">
        <v>44</v>
      </c>
      <c r="R2164" s="218" t="s">
        <v>44</v>
      </c>
      <c r="S2164" s="218" t="s">
        <v>44</v>
      </c>
      <c r="T2164" s="218" t="s">
        <v>44</v>
      </c>
      <c r="U2164" s="218">
        <f>SUM(V2164-3)</f>
        <v>42087</v>
      </c>
      <c r="V2164" s="218">
        <f>SUM(W2164-3)</f>
        <v>42090</v>
      </c>
      <c r="W2164" s="218">
        <v>42093</v>
      </c>
      <c r="X2164" s="218">
        <f>W2164</f>
        <v>42093</v>
      </c>
      <c r="Y2164" s="218"/>
      <c r="Z2164" s="219"/>
      <c r="AA2164" s="220">
        <v>10000</v>
      </c>
      <c r="AB2164" s="220"/>
    </row>
    <row r="2165" spans="1:28" s="467" customFormat="1" x14ac:dyDescent="0.25">
      <c r="A2165" s="1210"/>
      <c r="B2165" s="1211" t="s">
        <v>1795</v>
      </c>
      <c r="C2165" s="444"/>
      <c r="D2165" s="846"/>
      <c r="E2165" s="1212"/>
      <c r="F2165" s="1213"/>
      <c r="G2165" s="847"/>
      <c r="H2165" s="711"/>
      <c r="I2165" s="711"/>
      <c r="J2165" s="711"/>
      <c r="K2165" s="711"/>
      <c r="L2165" s="711"/>
      <c r="M2165" s="711"/>
      <c r="N2165" s="711"/>
      <c r="O2165" s="711"/>
      <c r="P2165" s="711"/>
      <c r="Q2165" s="711"/>
      <c r="R2165" s="711"/>
      <c r="S2165" s="711"/>
      <c r="T2165" s="711"/>
      <c r="U2165" s="711"/>
      <c r="V2165" s="711"/>
      <c r="W2165" s="711"/>
      <c r="X2165" s="711"/>
      <c r="Y2165" s="711"/>
      <c r="Z2165" s="485"/>
      <c r="AA2165" s="736"/>
      <c r="AB2165" s="484"/>
    </row>
    <row r="2166" spans="1:28" s="467" customFormat="1" x14ac:dyDescent="0.25">
      <c r="A2166" s="1210"/>
      <c r="B2166" s="1211" t="s">
        <v>1796</v>
      </c>
      <c r="C2166" s="444"/>
      <c r="D2166" s="846"/>
      <c r="E2166" s="1212"/>
      <c r="F2166" s="1213"/>
      <c r="G2166" s="847"/>
      <c r="H2166" s="711"/>
      <c r="I2166" s="711"/>
      <c r="J2166" s="711"/>
      <c r="K2166" s="711"/>
      <c r="L2166" s="711"/>
      <c r="M2166" s="711"/>
      <c r="N2166" s="711"/>
      <c r="O2166" s="711"/>
      <c r="P2166" s="711"/>
      <c r="Q2166" s="711"/>
      <c r="R2166" s="711"/>
      <c r="S2166" s="711"/>
      <c r="T2166" s="711"/>
      <c r="U2166" s="711"/>
      <c r="V2166" s="711"/>
      <c r="W2166" s="711"/>
      <c r="X2166" s="711"/>
      <c r="Y2166" s="711"/>
      <c r="Z2166" s="485"/>
      <c r="AA2166" s="736"/>
      <c r="AB2166" s="484"/>
    </row>
    <row r="2167" spans="1:28" s="467" customFormat="1" ht="25.5" x14ac:dyDescent="0.25">
      <c r="A2167" s="212">
        <v>4</v>
      </c>
      <c r="B2167" s="212" t="s">
        <v>333</v>
      </c>
      <c r="C2167" s="213" t="str">
        <f>IF(AA2167&gt;=470000,"LPN",IF(AND(AA2167&gt;190000,AA2167&lt;470000),"LP",IF(AND(AA2167&gt;=56000,AA2167&lt;=190000),"3C","2C ")))</f>
        <v xml:space="preserve">2C </v>
      </c>
      <c r="D2167" s="214" t="s">
        <v>1770</v>
      </c>
      <c r="E2167" s="215" t="s">
        <v>1797</v>
      </c>
      <c r="F2167" s="216" t="s">
        <v>1772</v>
      </c>
      <c r="G2167" s="217" t="s">
        <v>44</v>
      </c>
      <c r="H2167" s="218" t="s">
        <v>44</v>
      </c>
      <c r="I2167" s="218" t="s">
        <v>44</v>
      </c>
      <c r="J2167" s="218" t="s">
        <v>44</v>
      </c>
      <c r="K2167" s="1209">
        <f>SUM(L2167-15)</f>
        <v>42068</v>
      </c>
      <c r="L2167" s="218">
        <f>SUM(M2167*1)</f>
        <v>42083</v>
      </c>
      <c r="M2167" s="218">
        <f>SUM(N2167*1)</f>
        <v>42083</v>
      </c>
      <c r="N2167" s="218">
        <f>SUM(O2167-1)</f>
        <v>42083</v>
      </c>
      <c r="O2167" s="218">
        <f>SUM(U2167-3)</f>
        <v>42084</v>
      </c>
      <c r="P2167" s="218">
        <f>SUM(U2167*1)</f>
        <v>42087</v>
      </c>
      <c r="Q2167" s="218" t="s">
        <v>44</v>
      </c>
      <c r="R2167" s="218" t="s">
        <v>44</v>
      </c>
      <c r="S2167" s="218" t="s">
        <v>44</v>
      </c>
      <c r="T2167" s="218" t="s">
        <v>44</v>
      </c>
      <c r="U2167" s="218">
        <f>SUM(V2167-3)</f>
        <v>42087</v>
      </c>
      <c r="V2167" s="218">
        <f>SUM(W2167-3)</f>
        <v>42090</v>
      </c>
      <c r="W2167" s="218">
        <v>42093</v>
      </c>
      <c r="X2167" s="218">
        <f>W2167</f>
        <v>42093</v>
      </c>
      <c r="Y2167" s="218"/>
      <c r="Z2167" s="219"/>
      <c r="AA2167" s="220">
        <v>10000</v>
      </c>
      <c r="AB2167" s="220"/>
    </row>
    <row r="2168" spans="1:28" s="467" customFormat="1" x14ac:dyDescent="0.25">
      <c r="A2168" s="1210"/>
      <c r="B2168" s="1211" t="s">
        <v>1798</v>
      </c>
      <c r="C2168" s="444"/>
      <c r="D2168" s="846"/>
      <c r="E2168" s="1212"/>
      <c r="F2168" s="1213"/>
      <c r="G2168" s="847"/>
      <c r="H2168" s="711"/>
      <c r="I2168" s="711"/>
      <c r="J2168" s="711"/>
      <c r="K2168" s="711"/>
      <c r="L2168" s="711"/>
      <c r="M2168" s="711"/>
      <c r="N2168" s="711"/>
      <c r="O2168" s="711"/>
      <c r="P2168" s="711"/>
      <c r="Q2168" s="711"/>
      <c r="R2168" s="711"/>
      <c r="S2168" s="711"/>
      <c r="T2168" s="711"/>
      <c r="U2168" s="711"/>
      <c r="V2168" s="711"/>
      <c r="W2168" s="711"/>
      <c r="X2168" s="711"/>
      <c r="Y2168" s="711"/>
      <c r="Z2168" s="485"/>
      <c r="AA2168" s="736"/>
      <c r="AB2168" s="484"/>
    </row>
    <row r="2169" spans="1:28" s="467" customFormat="1" x14ac:dyDescent="0.25">
      <c r="A2169" s="1210"/>
      <c r="B2169" s="1211"/>
      <c r="C2169" s="444"/>
      <c r="D2169" s="846"/>
      <c r="E2169" s="1212"/>
      <c r="F2169" s="1213"/>
      <c r="G2169" s="847"/>
      <c r="H2169" s="711"/>
      <c r="I2169" s="711"/>
      <c r="J2169" s="711"/>
      <c r="K2169" s="711"/>
      <c r="L2169" s="711"/>
      <c r="M2169" s="711"/>
      <c r="N2169" s="711"/>
      <c r="O2169" s="711"/>
      <c r="P2169" s="711"/>
      <c r="Q2169" s="711"/>
      <c r="R2169" s="711"/>
      <c r="S2169" s="711"/>
      <c r="T2169" s="711"/>
      <c r="U2169" s="711"/>
      <c r="V2169" s="711"/>
      <c r="W2169" s="711"/>
      <c r="X2169" s="711"/>
      <c r="Y2169" s="711"/>
      <c r="Z2169" s="485"/>
      <c r="AA2169" s="736"/>
      <c r="AB2169" s="484"/>
    </row>
    <row r="2170" spans="1:28" s="467" customFormat="1" ht="25.5" x14ac:dyDescent="0.25">
      <c r="A2170" s="212">
        <v>5</v>
      </c>
      <c r="B2170" s="212" t="s">
        <v>1799</v>
      </c>
      <c r="C2170" s="213" t="str">
        <f>IF(AA2170&gt;=470000,"LPN",IF(AND(AA2170&gt;190000,AA2170&lt;470000),"LP",IF(AND(AA2170&gt;=56000,AA2170&lt;=190000),"3C","2C ")))</f>
        <v xml:space="preserve">2C </v>
      </c>
      <c r="D2170" s="214" t="s">
        <v>1770</v>
      </c>
      <c r="E2170" s="215" t="s">
        <v>1800</v>
      </c>
      <c r="F2170" s="216" t="s">
        <v>1772</v>
      </c>
      <c r="G2170" s="217" t="s">
        <v>44</v>
      </c>
      <c r="H2170" s="218" t="s">
        <v>44</v>
      </c>
      <c r="I2170" s="218" t="s">
        <v>44</v>
      </c>
      <c r="J2170" s="218" t="s">
        <v>44</v>
      </c>
      <c r="K2170" s="1209">
        <f>SUM(L2170-15)</f>
        <v>42068</v>
      </c>
      <c r="L2170" s="218">
        <f>SUM(M2170*1)</f>
        <v>42083</v>
      </c>
      <c r="M2170" s="218">
        <f>SUM(N2170*1)</f>
        <v>42083</v>
      </c>
      <c r="N2170" s="218">
        <f>SUM(O2170-1)</f>
        <v>42083</v>
      </c>
      <c r="O2170" s="218">
        <f>SUM(U2170-3)</f>
        <v>42084</v>
      </c>
      <c r="P2170" s="218">
        <f>SUM(U2170*1)</f>
        <v>42087</v>
      </c>
      <c r="Q2170" s="218" t="s">
        <v>44</v>
      </c>
      <c r="R2170" s="218" t="s">
        <v>44</v>
      </c>
      <c r="S2170" s="218" t="s">
        <v>44</v>
      </c>
      <c r="T2170" s="218" t="s">
        <v>44</v>
      </c>
      <c r="U2170" s="218">
        <f>SUM(V2170-3)</f>
        <v>42087</v>
      </c>
      <c r="V2170" s="218">
        <f>SUM(W2170-3)</f>
        <v>42090</v>
      </c>
      <c r="W2170" s="218">
        <v>42093</v>
      </c>
      <c r="X2170" s="218">
        <f>W2170</f>
        <v>42093</v>
      </c>
      <c r="Y2170" s="218"/>
      <c r="Z2170" s="219"/>
      <c r="AA2170" s="220">
        <v>15778</v>
      </c>
      <c r="AB2170" s="220"/>
    </row>
    <row r="2171" spans="1:28" s="467" customFormat="1" x14ac:dyDescent="0.25">
      <c r="A2171" s="1210"/>
      <c r="B2171" s="1211" t="s">
        <v>1801</v>
      </c>
      <c r="C2171" s="444"/>
      <c r="D2171" s="846"/>
      <c r="E2171" s="1212"/>
      <c r="F2171" s="1213"/>
      <c r="G2171" s="847"/>
      <c r="H2171" s="711"/>
      <c r="I2171" s="711"/>
      <c r="J2171" s="711"/>
      <c r="K2171" s="711"/>
      <c r="L2171" s="711"/>
      <c r="M2171" s="711"/>
      <c r="N2171" s="711"/>
      <c r="O2171" s="711"/>
      <c r="P2171" s="711"/>
      <c r="Q2171" s="711"/>
      <c r="R2171" s="711"/>
      <c r="S2171" s="711"/>
      <c r="T2171" s="711"/>
      <c r="U2171" s="711"/>
      <c r="V2171" s="711"/>
      <c r="W2171" s="711"/>
      <c r="X2171" s="711"/>
      <c r="Y2171" s="711"/>
      <c r="Z2171" s="485"/>
      <c r="AA2171" s="736"/>
      <c r="AB2171" s="484"/>
    </row>
    <row r="2172" spans="1:28" s="467" customFormat="1" x14ac:dyDescent="0.25">
      <c r="A2172" s="1210"/>
      <c r="B2172" s="1211" t="s">
        <v>1802</v>
      </c>
      <c r="C2172" s="444"/>
      <c r="D2172" s="846"/>
      <c r="E2172" s="1212"/>
      <c r="F2172" s="1213"/>
      <c r="G2172" s="847"/>
      <c r="H2172" s="711"/>
      <c r="I2172" s="711"/>
      <c r="J2172" s="711"/>
      <c r="K2172" s="711"/>
      <c r="L2172" s="711"/>
      <c r="M2172" s="711"/>
      <c r="N2172" s="711"/>
      <c r="O2172" s="711"/>
      <c r="P2172" s="711"/>
      <c r="Q2172" s="711"/>
      <c r="R2172" s="711"/>
      <c r="S2172" s="711"/>
      <c r="T2172" s="711"/>
      <c r="U2172" s="711"/>
      <c r="V2172" s="711"/>
      <c r="W2172" s="711"/>
      <c r="X2172" s="711"/>
      <c r="Y2172" s="711"/>
      <c r="Z2172" s="485"/>
      <c r="AA2172" s="736"/>
      <c r="AB2172" s="484"/>
    </row>
    <row r="2173" spans="1:28" s="467" customFormat="1" x14ac:dyDescent="0.25">
      <c r="A2173" s="1210"/>
      <c r="B2173" s="1211" t="s">
        <v>1803</v>
      </c>
      <c r="C2173" s="444"/>
      <c r="D2173" s="846"/>
      <c r="E2173" s="1212"/>
      <c r="F2173" s="1213"/>
      <c r="G2173" s="847"/>
      <c r="H2173" s="711"/>
      <c r="I2173" s="711"/>
      <c r="J2173" s="711"/>
      <c r="K2173" s="711"/>
      <c r="L2173" s="711"/>
      <c r="M2173" s="711"/>
      <c r="N2173" s="711"/>
      <c r="O2173" s="711"/>
      <c r="P2173" s="711"/>
      <c r="Q2173" s="711"/>
      <c r="R2173" s="711"/>
      <c r="S2173" s="711"/>
      <c r="T2173" s="711"/>
      <c r="U2173" s="711"/>
      <c r="V2173" s="711"/>
      <c r="W2173" s="711"/>
      <c r="X2173" s="711"/>
      <c r="Y2173" s="711"/>
      <c r="Z2173" s="485"/>
      <c r="AA2173" s="736"/>
      <c r="AB2173" s="484"/>
    </row>
    <row r="2174" spans="1:28" s="467" customFormat="1" x14ac:dyDescent="0.25">
      <c r="A2174" s="1210"/>
      <c r="B2174" s="1211"/>
      <c r="C2174" s="444"/>
      <c r="D2174" s="846"/>
      <c r="E2174" s="1212"/>
      <c r="F2174" s="1213"/>
      <c r="G2174" s="847"/>
      <c r="H2174" s="711"/>
      <c r="I2174" s="711"/>
      <c r="J2174" s="711"/>
      <c r="K2174" s="711"/>
      <c r="L2174" s="711"/>
      <c r="M2174" s="711"/>
      <c r="N2174" s="711"/>
      <c r="O2174" s="711"/>
      <c r="P2174" s="711"/>
      <c r="Q2174" s="711"/>
      <c r="R2174" s="711"/>
      <c r="S2174" s="711"/>
      <c r="T2174" s="711"/>
      <c r="U2174" s="711"/>
      <c r="V2174" s="711"/>
      <c r="W2174" s="711"/>
      <c r="X2174" s="711"/>
      <c r="Y2174" s="711"/>
      <c r="Z2174" s="485"/>
      <c r="AA2174" s="736"/>
      <c r="AB2174" s="484"/>
    </row>
    <row r="2175" spans="1:28" s="467" customFormat="1" ht="25.5" x14ac:dyDescent="0.25">
      <c r="A2175" s="212">
        <v>5.0999999999999996</v>
      </c>
      <c r="B2175" s="212" t="s">
        <v>1799</v>
      </c>
      <c r="C2175" s="213" t="str">
        <f>IF(AA2175&gt;=470000,"LPN",IF(AND(AA2175&gt;190000,AA2175&lt;470000),"LP",IF(AND(AA2175&gt;=56000,AA2175&lt;=190000),"3C","2C ")))</f>
        <v>3C</v>
      </c>
      <c r="D2175" s="214" t="s">
        <v>1770</v>
      </c>
      <c r="E2175" s="215" t="s">
        <v>1800</v>
      </c>
      <c r="F2175" s="216" t="s">
        <v>1772</v>
      </c>
      <c r="G2175" s="217" t="s">
        <v>44</v>
      </c>
      <c r="H2175" s="218" t="s">
        <v>44</v>
      </c>
      <c r="I2175" s="218" t="s">
        <v>44</v>
      </c>
      <c r="J2175" s="218" t="s">
        <v>44</v>
      </c>
      <c r="K2175" s="1209">
        <f>SUM(L2175-15)</f>
        <v>41887</v>
      </c>
      <c r="L2175" s="218">
        <f>SUM(M2175*1)</f>
        <v>41902</v>
      </c>
      <c r="M2175" s="218">
        <f>SUM(N2175*1)</f>
        <v>41902</v>
      </c>
      <c r="N2175" s="218">
        <f>SUM(O2175-1)</f>
        <v>41902</v>
      </c>
      <c r="O2175" s="218">
        <f>SUM(U2175-3)</f>
        <v>41903</v>
      </c>
      <c r="P2175" s="218">
        <f>SUM(U2175*1)</f>
        <v>41906</v>
      </c>
      <c r="Q2175" s="218" t="s">
        <v>44</v>
      </c>
      <c r="R2175" s="218" t="s">
        <v>44</v>
      </c>
      <c r="S2175" s="218" t="s">
        <v>44</v>
      </c>
      <c r="T2175" s="218" t="s">
        <v>44</v>
      </c>
      <c r="U2175" s="218">
        <f>SUM(V2175-3)</f>
        <v>41906</v>
      </c>
      <c r="V2175" s="218">
        <f>SUM(W2175-3)</f>
        <v>41909</v>
      </c>
      <c r="W2175" s="218">
        <v>41912</v>
      </c>
      <c r="X2175" s="218">
        <f>W2175</f>
        <v>41912</v>
      </c>
      <c r="Y2175" s="218"/>
      <c r="Z2175" s="219"/>
      <c r="AA2175" s="220">
        <v>134222.00159999999</v>
      </c>
      <c r="AB2175" s="220"/>
    </row>
    <row r="2176" spans="1:28" s="467" customFormat="1" x14ac:dyDescent="0.25">
      <c r="A2176" s="1210"/>
      <c r="B2176" s="1211" t="s">
        <v>1801</v>
      </c>
      <c r="C2176" s="444"/>
      <c r="D2176" s="846"/>
      <c r="E2176" s="1212"/>
      <c r="F2176" s="1213"/>
      <c r="G2176" s="847"/>
      <c r="H2176" s="711"/>
      <c r="I2176" s="711"/>
      <c r="J2176" s="711"/>
      <c r="K2176" s="711"/>
      <c r="L2176" s="711"/>
      <c r="M2176" s="711"/>
      <c r="N2176" s="711"/>
      <c r="O2176" s="711"/>
      <c r="P2176" s="711"/>
      <c r="Q2176" s="711"/>
      <c r="R2176" s="711"/>
      <c r="S2176" s="711"/>
      <c r="T2176" s="711"/>
      <c r="U2176" s="711"/>
      <c r="V2176" s="711"/>
      <c r="W2176" s="711"/>
      <c r="X2176" s="711"/>
      <c r="Y2176" s="711"/>
      <c r="Z2176" s="485"/>
      <c r="AA2176" s="736"/>
      <c r="AB2176" s="484"/>
    </row>
    <row r="2177" spans="1:28" s="467" customFormat="1" x14ac:dyDescent="0.25">
      <c r="A2177" s="1210"/>
      <c r="B2177" s="1211" t="s">
        <v>1802</v>
      </c>
      <c r="C2177" s="444"/>
      <c r="D2177" s="846"/>
      <c r="E2177" s="1212"/>
      <c r="F2177" s="1213"/>
      <c r="G2177" s="847"/>
      <c r="H2177" s="711"/>
      <c r="I2177" s="711"/>
      <c r="J2177" s="711"/>
      <c r="K2177" s="711"/>
      <c r="L2177" s="711"/>
      <c r="M2177" s="711"/>
      <c r="N2177" s="711"/>
      <c r="O2177" s="711"/>
      <c r="P2177" s="711"/>
      <c r="Q2177" s="711"/>
      <c r="R2177" s="711"/>
      <c r="S2177" s="711"/>
      <c r="T2177" s="711"/>
      <c r="U2177" s="711"/>
      <c r="V2177" s="711"/>
      <c r="W2177" s="711"/>
      <c r="X2177" s="711"/>
      <c r="Y2177" s="711"/>
      <c r="Z2177" s="485"/>
      <c r="AA2177" s="736"/>
      <c r="AB2177" s="484"/>
    </row>
    <row r="2178" spans="1:28" s="467" customFormat="1" x14ac:dyDescent="0.25">
      <c r="A2178" s="1210"/>
      <c r="B2178" s="1211" t="s">
        <v>1803</v>
      </c>
      <c r="C2178" s="444"/>
      <c r="D2178" s="846"/>
      <c r="E2178" s="1212"/>
      <c r="F2178" s="1213"/>
      <c r="G2178" s="847"/>
      <c r="H2178" s="711"/>
      <c r="I2178" s="711"/>
      <c r="J2178" s="711"/>
      <c r="K2178" s="711"/>
      <c r="L2178" s="711"/>
      <c r="M2178" s="711"/>
      <c r="N2178" s="711"/>
      <c r="O2178" s="711"/>
      <c r="P2178" s="711"/>
      <c r="Q2178" s="711"/>
      <c r="R2178" s="711"/>
      <c r="S2178" s="711"/>
      <c r="T2178" s="711"/>
      <c r="U2178" s="711"/>
      <c r="V2178" s="711"/>
      <c r="W2178" s="711"/>
      <c r="X2178" s="711"/>
      <c r="Y2178" s="711"/>
      <c r="Z2178" s="485"/>
      <c r="AA2178" s="736"/>
      <c r="AB2178" s="484"/>
    </row>
    <row r="2179" spans="1:28" s="467" customFormat="1" x14ac:dyDescent="0.25">
      <c r="A2179" s="1210"/>
      <c r="B2179" s="1211" t="s">
        <v>1804</v>
      </c>
      <c r="C2179" s="444"/>
      <c r="D2179" s="846"/>
      <c r="E2179" s="1212"/>
      <c r="F2179" s="1213"/>
      <c r="G2179" s="847"/>
      <c r="H2179" s="711"/>
      <c r="I2179" s="711"/>
      <c r="J2179" s="711"/>
      <c r="K2179" s="711"/>
      <c r="L2179" s="711"/>
      <c r="M2179" s="711"/>
      <c r="N2179" s="711"/>
      <c r="O2179" s="711"/>
      <c r="P2179" s="711"/>
      <c r="Q2179" s="711"/>
      <c r="R2179" s="711"/>
      <c r="S2179" s="711"/>
      <c r="T2179" s="711"/>
      <c r="U2179" s="711"/>
      <c r="V2179" s="711"/>
      <c r="W2179" s="711"/>
      <c r="X2179" s="711"/>
      <c r="Y2179" s="711"/>
      <c r="Z2179" s="485"/>
      <c r="AA2179" s="736"/>
      <c r="AB2179" s="484"/>
    </row>
    <row r="2180" spans="1:28" s="467" customFormat="1" x14ac:dyDescent="0.25">
      <c r="A2180" s="1210"/>
      <c r="B2180" s="1211" t="s">
        <v>1805</v>
      </c>
      <c r="C2180" s="444"/>
      <c r="D2180" s="846"/>
      <c r="E2180" s="1212"/>
      <c r="F2180" s="1213"/>
      <c r="G2180" s="847"/>
      <c r="H2180" s="711"/>
      <c r="I2180" s="711"/>
      <c r="J2180" s="711"/>
      <c r="K2180" s="711"/>
      <c r="L2180" s="711"/>
      <c r="M2180" s="711"/>
      <c r="N2180" s="711"/>
      <c r="O2180" s="711"/>
      <c r="P2180" s="711"/>
      <c r="Q2180" s="711"/>
      <c r="R2180" s="711"/>
      <c r="S2180" s="711"/>
      <c r="T2180" s="711"/>
      <c r="U2180" s="711"/>
      <c r="V2180" s="711"/>
      <c r="W2180" s="711"/>
      <c r="X2180" s="711"/>
      <c r="Y2180" s="711"/>
      <c r="Z2180" s="485"/>
      <c r="AA2180" s="736"/>
      <c r="AB2180" s="484"/>
    </row>
    <row r="2181" spans="1:28" s="467" customFormat="1" x14ac:dyDescent="0.25">
      <c r="A2181" s="1210"/>
      <c r="B2181" s="1211" t="s">
        <v>1806</v>
      </c>
      <c r="C2181" s="444"/>
      <c r="D2181" s="846"/>
      <c r="E2181" s="1212"/>
      <c r="F2181" s="1213"/>
      <c r="G2181" s="847"/>
      <c r="H2181" s="711"/>
      <c r="I2181" s="711"/>
      <c r="J2181" s="711"/>
      <c r="K2181" s="711"/>
      <c r="L2181" s="711"/>
      <c r="M2181" s="711"/>
      <c r="N2181" s="711"/>
      <c r="O2181" s="711"/>
      <c r="P2181" s="711"/>
      <c r="Q2181" s="711"/>
      <c r="R2181" s="711"/>
      <c r="S2181" s="711"/>
      <c r="T2181" s="711"/>
      <c r="U2181" s="711"/>
      <c r="V2181" s="711"/>
      <c r="W2181" s="711"/>
      <c r="X2181" s="711"/>
      <c r="Y2181" s="711"/>
      <c r="Z2181" s="485"/>
      <c r="AA2181" s="736"/>
      <c r="AB2181" s="484"/>
    </row>
    <row r="2182" spans="1:28" s="467" customFormat="1" x14ac:dyDescent="0.25">
      <c r="A2182" s="1210"/>
      <c r="B2182" s="1211"/>
      <c r="C2182" s="444"/>
      <c r="D2182" s="846"/>
      <c r="E2182" s="1212"/>
      <c r="F2182" s="1213"/>
      <c r="G2182" s="847"/>
      <c r="H2182" s="711"/>
      <c r="I2182" s="711"/>
      <c r="J2182" s="711"/>
      <c r="K2182" s="711"/>
      <c r="L2182" s="711"/>
      <c r="M2182" s="711"/>
      <c r="N2182" s="711"/>
      <c r="O2182" s="711"/>
      <c r="P2182" s="711"/>
      <c r="Q2182" s="711"/>
      <c r="R2182" s="711"/>
      <c r="S2182" s="711"/>
      <c r="T2182" s="711"/>
      <c r="U2182" s="711"/>
      <c r="V2182" s="711"/>
      <c r="W2182" s="711"/>
      <c r="X2182" s="711"/>
      <c r="Y2182" s="711"/>
      <c r="Z2182" s="485"/>
      <c r="AA2182" s="736"/>
      <c r="AB2182" s="484"/>
    </row>
    <row r="2183" spans="1:28" s="467" customFormat="1" ht="25.5" x14ac:dyDescent="0.25">
      <c r="A2183" s="212">
        <v>6</v>
      </c>
      <c r="B2183" s="212" t="s">
        <v>1807</v>
      </c>
      <c r="C2183" s="213" t="str">
        <f>IF(AA2183&gt;=470000,"LPN",IF(AND(AA2183&gt;190000,AA2183&lt;470000),"LP",IF(AND(AA2183&gt;=56000,AA2183&lt;=190000),"3C","2C ")))</f>
        <v xml:space="preserve">2C </v>
      </c>
      <c r="D2183" s="214" t="s">
        <v>1770</v>
      </c>
      <c r="E2183" s="215" t="s">
        <v>1808</v>
      </c>
      <c r="F2183" s="216" t="s">
        <v>1772</v>
      </c>
      <c r="G2183" s="217" t="s">
        <v>44</v>
      </c>
      <c r="H2183" s="218" t="s">
        <v>44</v>
      </c>
      <c r="I2183" s="218" t="s">
        <v>44</v>
      </c>
      <c r="J2183" s="218" t="s">
        <v>44</v>
      </c>
      <c r="K2183" s="1209">
        <f>SUM(L2183-15)</f>
        <v>42160</v>
      </c>
      <c r="L2183" s="218">
        <f>SUM(M2183*1)</f>
        <v>42175</v>
      </c>
      <c r="M2183" s="218">
        <f>SUM(N2183*1)</f>
        <v>42175</v>
      </c>
      <c r="N2183" s="218">
        <f>SUM(O2183-1)</f>
        <v>42175</v>
      </c>
      <c r="O2183" s="218">
        <f>SUM(U2183-3)</f>
        <v>42176</v>
      </c>
      <c r="P2183" s="218">
        <f>SUM(U2183*1)</f>
        <v>42179</v>
      </c>
      <c r="Q2183" s="218" t="s">
        <v>44</v>
      </c>
      <c r="R2183" s="218" t="s">
        <v>44</v>
      </c>
      <c r="S2183" s="218" t="s">
        <v>44</v>
      </c>
      <c r="T2183" s="218" t="s">
        <v>44</v>
      </c>
      <c r="U2183" s="218">
        <f>SUM(V2183-3)</f>
        <v>42179</v>
      </c>
      <c r="V2183" s="218">
        <f>SUM(W2183-3)</f>
        <v>42182</v>
      </c>
      <c r="W2183" s="218">
        <v>42185</v>
      </c>
      <c r="X2183" s="218">
        <f>W2183</f>
        <v>42185</v>
      </c>
      <c r="Y2183" s="218"/>
      <c r="Z2183" s="219"/>
      <c r="AA2183" s="220">
        <v>10000</v>
      </c>
      <c r="AB2183" s="220"/>
    </row>
    <row r="2184" spans="1:28" s="467" customFormat="1" x14ac:dyDescent="0.25">
      <c r="A2184" s="1210"/>
      <c r="B2184" s="1211" t="s">
        <v>1809</v>
      </c>
      <c r="C2184" s="444"/>
      <c r="D2184" s="846"/>
      <c r="E2184" s="1212"/>
      <c r="F2184" s="1213"/>
      <c r="G2184" s="847"/>
      <c r="H2184" s="711"/>
      <c r="I2184" s="711"/>
      <c r="J2184" s="711"/>
      <c r="K2184" s="711"/>
      <c r="L2184" s="711"/>
      <c r="M2184" s="711"/>
      <c r="N2184" s="711"/>
      <c r="O2184" s="711"/>
      <c r="P2184" s="711"/>
      <c r="Q2184" s="711"/>
      <c r="R2184" s="711"/>
      <c r="S2184" s="711"/>
      <c r="T2184" s="711"/>
      <c r="U2184" s="711"/>
      <c r="V2184" s="711"/>
      <c r="W2184" s="711"/>
      <c r="X2184" s="711"/>
      <c r="Y2184" s="711"/>
      <c r="Z2184" s="485"/>
      <c r="AA2184" s="736"/>
      <c r="AB2184" s="484"/>
    </row>
    <row r="2185" spans="1:28" s="467" customFormat="1" x14ac:dyDescent="0.25">
      <c r="A2185" s="1210"/>
      <c r="B2185" s="1211"/>
      <c r="C2185" s="444"/>
      <c r="D2185" s="846"/>
      <c r="E2185" s="1212"/>
      <c r="F2185" s="1213"/>
      <c r="G2185" s="847"/>
      <c r="H2185" s="711"/>
      <c r="I2185" s="711"/>
      <c r="J2185" s="711"/>
      <c r="K2185" s="711"/>
      <c r="L2185" s="711"/>
      <c r="M2185" s="711"/>
      <c r="N2185" s="711"/>
      <c r="O2185" s="711"/>
      <c r="P2185" s="711"/>
      <c r="Q2185" s="711"/>
      <c r="R2185" s="711"/>
      <c r="S2185" s="711"/>
      <c r="T2185" s="711"/>
      <c r="U2185" s="711"/>
      <c r="V2185" s="711"/>
      <c r="W2185" s="711"/>
      <c r="X2185" s="711"/>
      <c r="Y2185" s="711"/>
      <c r="Z2185" s="485"/>
      <c r="AA2185" s="736"/>
      <c r="AB2185" s="484"/>
    </row>
    <row r="2186" spans="1:28" s="467" customFormat="1" ht="25.5" x14ac:dyDescent="0.25">
      <c r="A2186" s="212">
        <v>7</v>
      </c>
      <c r="B2186" s="1214" t="s">
        <v>334</v>
      </c>
      <c r="C2186" s="213" t="s">
        <v>1810</v>
      </c>
      <c r="D2186" s="214" t="s">
        <v>1770</v>
      </c>
      <c r="E2186" s="215" t="s">
        <v>1811</v>
      </c>
      <c r="F2186" s="216" t="s">
        <v>1772</v>
      </c>
      <c r="G2186" s="217" t="s">
        <v>44</v>
      </c>
      <c r="H2186" s="218" t="s">
        <v>44</v>
      </c>
      <c r="I2186" s="218" t="s">
        <v>44</v>
      </c>
      <c r="J2186" s="218" t="s">
        <v>44</v>
      </c>
      <c r="K2186" s="1209">
        <f>SUM(L2186-15)</f>
        <v>42160</v>
      </c>
      <c r="L2186" s="218">
        <f>SUM(M2186*1)</f>
        <v>42175</v>
      </c>
      <c r="M2186" s="218">
        <f>SUM(N2186*1)</f>
        <v>42175</v>
      </c>
      <c r="N2186" s="218">
        <f>SUM(O2186-1)</f>
        <v>42175</v>
      </c>
      <c r="O2186" s="218">
        <f>SUM(U2186-3)</f>
        <v>42176</v>
      </c>
      <c r="P2186" s="218">
        <f>SUM(U2186*1)</f>
        <v>42179</v>
      </c>
      <c r="Q2186" s="218" t="s">
        <v>44</v>
      </c>
      <c r="R2186" s="218" t="s">
        <v>44</v>
      </c>
      <c r="S2186" s="218" t="s">
        <v>44</v>
      </c>
      <c r="T2186" s="218" t="s">
        <v>44</v>
      </c>
      <c r="U2186" s="218">
        <f>SUM(V2186-3)</f>
        <v>42179</v>
      </c>
      <c r="V2186" s="218">
        <f>SUM(W2186-3)</f>
        <v>42182</v>
      </c>
      <c r="W2186" s="218">
        <v>42185</v>
      </c>
      <c r="X2186" s="218">
        <f>W2186</f>
        <v>42185</v>
      </c>
      <c r="Y2186" s="218"/>
      <c r="Z2186" s="219"/>
      <c r="AA2186" s="220">
        <v>90501.411999999982</v>
      </c>
      <c r="AB2186" s="220"/>
    </row>
    <row r="2187" spans="1:28" s="467" customFormat="1" x14ac:dyDescent="0.25">
      <c r="A2187" s="1210"/>
      <c r="B2187" s="1211" t="s">
        <v>1812</v>
      </c>
      <c r="C2187" s="444"/>
      <c r="D2187" s="846"/>
      <c r="E2187" s="1212"/>
      <c r="F2187" s="1213"/>
      <c r="G2187" s="847"/>
      <c r="H2187" s="711"/>
      <c r="I2187" s="711"/>
      <c r="J2187" s="711"/>
      <c r="K2187" s="711"/>
      <c r="L2187" s="711"/>
      <c r="M2187" s="711"/>
      <c r="N2187" s="711"/>
      <c r="O2187" s="711"/>
      <c r="P2187" s="711"/>
      <c r="Q2187" s="711"/>
      <c r="R2187" s="711"/>
      <c r="S2187" s="711"/>
      <c r="T2187" s="711"/>
      <c r="U2187" s="711"/>
      <c r="V2187" s="711"/>
      <c r="W2187" s="711"/>
      <c r="X2187" s="711"/>
      <c r="Y2187" s="711"/>
      <c r="Z2187" s="485"/>
      <c r="AA2187" s="736"/>
      <c r="AB2187" s="484"/>
    </row>
    <row r="2188" spans="1:28" s="467" customFormat="1" x14ac:dyDescent="0.25">
      <c r="A2188" s="1210"/>
      <c r="B2188" s="1211" t="s">
        <v>1813</v>
      </c>
      <c r="C2188" s="444"/>
      <c r="D2188" s="846"/>
      <c r="E2188" s="1212"/>
      <c r="F2188" s="1213"/>
      <c r="G2188" s="847"/>
      <c r="H2188" s="711"/>
      <c r="I2188" s="711"/>
      <c r="J2188" s="711"/>
      <c r="K2188" s="711"/>
      <c r="L2188" s="711"/>
      <c r="M2188" s="711"/>
      <c r="N2188" s="711"/>
      <c r="O2188" s="711"/>
      <c r="P2188" s="711"/>
      <c r="Q2188" s="711"/>
      <c r="R2188" s="711"/>
      <c r="S2188" s="711"/>
      <c r="T2188" s="711"/>
      <c r="U2188" s="711"/>
      <c r="V2188" s="711"/>
      <c r="W2188" s="711"/>
      <c r="X2188" s="711"/>
      <c r="Y2188" s="711"/>
      <c r="Z2188" s="485"/>
      <c r="AA2188" s="736"/>
      <c r="AB2188" s="484"/>
    </row>
    <row r="2189" spans="1:28" s="467" customFormat="1" x14ac:dyDescent="0.25">
      <c r="A2189" s="1210"/>
      <c r="B2189" s="1211" t="s">
        <v>1814</v>
      </c>
      <c r="C2189" s="444"/>
      <c r="D2189" s="846"/>
      <c r="E2189" s="1212"/>
      <c r="F2189" s="1213"/>
      <c r="G2189" s="847"/>
      <c r="H2189" s="711"/>
      <c r="I2189" s="711"/>
      <c r="J2189" s="711"/>
      <c r="K2189" s="711"/>
      <c r="L2189" s="711"/>
      <c r="M2189" s="711"/>
      <c r="N2189" s="711"/>
      <c r="O2189" s="711"/>
      <c r="P2189" s="711"/>
      <c r="Q2189" s="711"/>
      <c r="R2189" s="711"/>
      <c r="S2189" s="711"/>
      <c r="T2189" s="711"/>
      <c r="U2189" s="711"/>
      <c r="V2189" s="711"/>
      <c r="W2189" s="711"/>
      <c r="X2189" s="711"/>
      <c r="Y2189" s="711"/>
      <c r="Z2189" s="485"/>
      <c r="AA2189" s="736"/>
      <c r="AB2189" s="484"/>
    </row>
    <row r="2190" spans="1:28" s="467" customFormat="1" x14ac:dyDescent="0.25">
      <c r="A2190" s="1210"/>
      <c r="B2190" s="1211"/>
      <c r="C2190" s="444"/>
      <c r="D2190" s="846"/>
      <c r="E2190" s="1212"/>
      <c r="F2190" s="1213"/>
      <c r="G2190" s="847"/>
      <c r="H2190" s="711"/>
      <c r="I2190" s="711"/>
      <c r="J2190" s="711"/>
      <c r="K2190" s="711"/>
      <c r="L2190" s="711"/>
      <c r="M2190" s="711"/>
      <c r="N2190" s="711"/>
      <c r="O2190" s="711"/>
      <c r="P2190" s="711"/>
      <c r="Q2190" s="711"/>
      <c r="R2190" s="711"/>
      <c r="S2190" s="711"/>
      <c r="T2190" s="711"/>
      <c r="U2190" s="711"/>
      <c r="V2190" s="711"/>
      <c r="W2190" s="711"/>
      <c r="X2190" s="711"/>
      <c r="Y2190" s="711"/>
      <c r="Z2190" s="485"/>
      <c r="AA2190" s="736"/>
      <c r="AB2190" s="484"/>
    </row>
    <row r="2191" spans="1:28" s="467" customFormat="1" ht="25.5" x14ac:dyDescent="0.25">
      <c r="A2191" s="212">
        <v>7.1</v>
      </c>
      <c r="B2191" s="1214" t="s">
        <v>334</v>
      </c>
      <c r="C2191" s="213" t="s">
        <v>1810</v>
      </c>
      <c r="D2191" s="214" t="s">
        <v>1770</v>
      </c>
      <c r="E2191" s="215" t="s">
        <v>1811</v>
      </c>
      <c r="F2191" s="216" t="s">
        <v>1772</v>
      </c>
      <c r="G2191" s="217" t="s">
        <v>44</v>
      </c>
      <c r="H2191" s="218" t="s">
        <v>44</v>
      </c>
      <c r="I2191" s="218" t="s">
        <v>44</v>
      </c>
      <c r="J2191" s="218" t="s">
        <v>44</v>
      </c>
      <c r="K2191" s="1209">
        <f>SUM(L2191-15)</f>
        <v>42160</v>
      </c>
      <c r="L2191" s="218">
        <f>SUM(M2191*1)</f>
        <v>42175</v>
      </c>
      <c r="M2191" s="218">
        <f>SUM(N2191*1)</f>
        <v>42175</v>
      </c>
      <c r="N2191" s="218">
        <f>SUM(O2191-1)</f>
        <v>42175</v>
      </c>
      <c r="O2191" s="218">
        <f>SUM(U2191-3)</f>
        <v>42176</v>
      </c>
      <c r="P2191" s="218">
        <f>SUM(U2191*1)</f>
        <v>42179</v>
      </c>
      <c r="Q2191" s="218" t="s">
        <v>44</v>
      </c>
      <c r="R2191" s="218" t="s">
        <v>44</v>
      </c>
      <c r="S2191" s="218" t="s">
        <v>44</v>
      </c>
      <c r="T2191" s="218" t="s">
        <v>44</v>
      </c>
      <c r="U2191" s="218">
        <f>SUM(V2191-3)</f>
        <v>42179</v>
      </c>
      <c r="V2191" s="218">
        <f>SUM(W2191-3)</f>
        <v>42182</v>
      </c>
      <c r="W2191" s="218">
        <v>42185</v>
      </c>
      <c r="X2191" s="218">
        <v>42277</v>
      </c>
      <c r="Y2191" s="218"/>
      <c r="Z2191" s="219"/>
      <c r="AA2191" s="220">
        <v>59498.59</v>
      </c>
      <c r="AB2191" s="220"/>
    </row>
    <row r="2192" spans="1:28" s="467" customFormat="1" x14ac:dyDescent="0.25">
      <c r="A2192" s="1210"/>
      <c r="B2192" s="1211" t="s">
        <v>1812</v>
      </c>
      <c r="C2192" s="444"/>
      <c r="D2192" s="846"/>
      <c r="E2192" s="1212"/>
      <c r="F2192" s="1213"/>
      <c r="G2192" s="847"/>
      <c r="H2192" s="711"/>
      <c r="I2192" s="711"/>
      <c r="J2192" s="711"/>
      <c r="K2192" s="711"/>
      <c r="L2192" s="711"/>
      <c r="M2192" s="711"/>
      <c r="N2192" s="711"/>
      <c r="O2192" s="711"/>
      <c r="P2192" s="711"/>
      <c r="Q2192" s="711"/>
      <c r="R2192" s="711"/>
      <c r="S2192" s="711"/>
      <c r="T2192" s="711"/>
      <c r="U2192" s="711"/>
      <c r="V2192" s="711"/>
      <c r="W2192" s="711"/>
      <c r="X2192" s="711"/>
      <c r="Y2192" s="711"/>
      <c r="Z2192" s="485"/>
      <c r="AA2192" s="736"/>
      <c r="AB2192" s="484"/>
    </row>
    <row r="2193" spans="1:28" s="467" customFormat="1" x14ac:dyDescent="0.25">
      <c r="A2193" s="1210"/>
      <c r="B2193" s="1211" t="s">
        <v>1813</v>
      </c>
      <c r="C2193" s="444"/>
      <c r="D2193" s="846"/>
      <c r="E2193" s="1212"/>
      <c r="F2193" s="1213"/>
      <c r="G2193" s="847"/>
      <c r="H2193" s="711"/>
      <c r="I2193" s="711"/>
      <c r="J2193" s="711"/>
      <c r="K2193" s="711"/>
      <c r="L2193" s="711"/>
      <c r="M2193" s="711"/>
      <c r="N2193" s="711"/>
      <c r="O2193" s="711"/>
      <c r="P2193" s="711"/>
      <c r="Q2193" s="711"/>
      <c r="R2193" s="711"/>
      <c r="S2193" s="711"/>
      <c r="T2193" s="711"/>
      <c r="U2193" s="711"/>
      <c r="V2193" s="711"/>
      <c r="W2193" s="711"/>
      <c r="X2193" s="711"/>
      <c r="Y2193" s="711"/>
      <c r="Z2193" s="485"/>
      <c r="AA2193" s="736"/>
      <c r="AB2193" s="484"/>
    </row>
    <row r="2194" spans="1:28" s="467" customFormat="1" x14ac:dyDescent="0.25">
      <c r="A2194" s="1210"/>
      <c r="B2194" s="1211" t="s">
        <v>1814</v>
      </c>
      <c r="C2194" s="444"/>
      <c r="D2194" s="846"/>
      <c r="E2194" s="1212"/>
      <c r="F2194" s="1213"/>
      <c r="G2194" s="847"/>
      <c r="H2194" s="711"/>
      <c r="I2194" s="711"/>
      <c r="J2194" s="711"/>
      <c r="K2194" s="711"/>
      <c r="L2194" s="711"/>
      <c r="M2194" s="711"/>
      <c r="N2194" s="711"/>
      <c r="O2194" s="711"/>
      <c r="P2194" s="711"/>
      <c r="Q2194" s="711"/>
      <c r="R2194" s="711"/>
      <c r="S2194" s="711"/>
      <c r="T2194" s="711"/>
      <c r="U2194" s="711"/>
      <c r="V2194" s="711"/>
      <c r="W2194" s="711"/>
      <c r="X2194" s="711"/>
      <c r="Y2194" s="711"/>
      <c r="Z2194" s="485"/>
      <c r="AA2194" s="736"/>
      <c r="AB2194" s="484"/>
    </row>
    <row r="2195" spans="1:28" s="467" customFormat="1" x14ac:dyDescent="0.25">
      <c r="A2195" s="1210"/>
      <c r="B2195" s="1211"/>
      <c r="C2195" s="444"/>
      <c r="D2195" s="846"/>
      <c r="E2195" s="1212"/>
      <c r="F2195" s="1213"/>
      <c r="G2195" s="847"/>
      <c r="H2195" s="711"/>
      <c r="I2195" s="711"/>
      <c r="J2195" s="711"/>
      <c r="K2195" s="711"/>
      <c r="L2195" s="711"/>
      <c r="M2195" s="711"/>
      <c r="N2195" s="711"/>
      <c r="O2195" s="711"/>
      <c r="P2195" s="711"/>
      <c r="Q2195" s="711"/>
      <c r="R2195" s="711"/>
      <c r="S2195" s="711"/>
      <c r="T2195" s="711"/>
      <c r="U2195" s="711"/>
      <c r="V2195" s="711"/>
      <c r="W2195" s="711"/>
      <c r="X2195" s="711"/>
      <c r="Y2195" s="711"/>
      <c r="Z2195" s="485"/>
      <c r="AA2195" s="736"/>
      <c r="AB2195" s="484"/>
    </row>
    <row r="2196" spans="1:28" s="467" customFormat="1" ht="25.5" x14ac:dyDescent="0.25">
      <c r="A2196" s="212">
        <v>8</v>
      </c>
      <c r="B2196" s="1214" t="s">
        <v>1815</v>
      </c>
      <c r="C2196" s="213" t="s">
        <v>93</v>
      </c>
      <c r="D2196" s="214" t="s">
        <v>1770</v>
      </c>
      <c r="E2196" s="215" t="s">
        <v>1816</v>
      </c>
      <c r="F2196" s="216" t="s">
        <v>1772</v>
      </c>
      <c r="G2196" s="217" t="s">
        <v>44</v>
      </c>
      <c r="H2196" s="218" t="s">
        <v>44</v>
      </c>
      <c r="I2196" s="218" t="s">
        <v>44</v>
      </c>
      <c r="J2196" s="218" t="s">
        <v>44</v>
      </c>
      <c r="K2196" s="1209">
        <f>SUM(L2196-15)</f>
        <v>42160</v>
      </c>
      <c r="L2196" s="218">
        <f>SUM(M2196*1)</f>
        <v>42175</v>
      </c>
      <c r="M2196" s="218">
        <f>SUM(N2196*1)</f>
        <v>42175</v>
      </c>
      <c r="N2196" s="218">
        <f>SUM(O2196-1)</f>
        <v>42175</v>
      </c>
      <c r="O2196" s="218">
        <f>SUM(U2196-3)</f>
        <v>42176</v>
      </c>
      <c r="P2196" s="218">
        <f>SUM(U2196*1)</f>
        <v>42179</v>
      </c>
      <c r="Q2196" s="218" t="s">
        <v>44</v>
      </c>
      <c r="R2196" s="218" t="s">
        <v>44</v>
      </c>
      <c r="S2196" s="218" t="s">
        <v>44</v>
      </c>
      <c r="T2196" s="218" t="s">
        <v>44</v>
      </c>
      <c r="U2196" s="218">
        <f>SUM(V2196-3)</f>
        <v>42179</v>
      </c>
      <c r="V2196" s="218">
        <f>SUM(W2196-3)</f>
        <v>42182</v>
      </c>
      <c r="W2196" s="218">
        <v>42185</v>
      </c>
      <c r="X2196" s="218">
        <v>42093</v>
      </c>
      <c r="Y2196" s="218"/>
      <c r="Z2196" s="219"/>
      <c r="AA2196" s="220">
        <v>1000</v>
      </c>
      <c r="AB2196" s="220"/>
    </row>
    <row r="2197" spans="1:28" s="467" customFormat="1" x14ac:dyDescent="0.25">
      <c r="A2197" s="1210"/>
      <c r="B2197" s="1211" t="s">
        <v>1817</v>
      </c>
      <c r="C2197" s="444"/>
      <c r="D2197" s="846"/>
      <c r="E2197" s="1212"/>
      <c r="F2197" s="1213"/>
      <c r="G2197" s="847"/>
      <c r="H2197" s="711"/>
      <c r="I2197" s="711"/>
      <c r="J2197" s="711"/>
      <c r="K2197" s="711"/>
      <c r="L2197" s="711"/>
      <c r="M2197" s="711"/>
      <c r="N2197" s="711"/>
      <c r="O2197" s="711"/>
      <c r="P2197" s="711"/>
      <c r="Q2197" s="711"/>
      <c r="R2197" s="711"/>
      <c r="S2197" s="711"/>
      <c r="T2197" s="711"/>
      <c r="U2197" s="711"/>
      <c r="V2197" s="711"/>
      <c r="W2197" s="711"/>
      <c r="X2197" s="711"/>
      <c r="Y2197" s="711"/>
      <c r="Z2197" s="485"/>
      <c r="AA2197" s="736"/>
      <c r="AB2197" s="484"/>
    </row>
    <row r="2198" spans="1:28" s="467" customFormat="1" x14ac:dyDescent="0.25">
      <c r="A2198" s="1210"/>
      <c r="B2198" s="1211"/>
      <c r="C2198" s="444"/>
      <c r="D2198" s="846"/>
      <c r="E2198" s="1212"/>
      <c r="F2198" s="1213"/>
      <c r="G2198" s="847"/>
      <c r="H2198" s="711"/>
      <c r="I2198" s="711"/>
      <c r="J2198" s="711"/>
      <c r="K2198" s="711"/>
      <c r="L2198" s="711"/>
      <c r="M2198" s="711"/>
      <c r="N2198" s="711"/>
      <c r="O2198" s="711"/>
      <c r="P2198" s="711"/>
      <c r="Q2198" s="711"/>
      <c r="R2198" s="711"/>
      <c r="S2198" s="711"/>
      <c r="T2198" s="711"/>
      <c r="U2198" s="711"/>
      <c r="V2198" s="711"/>
      <c r="W2198" s="711"/>
      <c r="X2198" s="711"/>
      <c r="Y2198" s="711"/>
      <c r="Z2198" s="485"/>
      <c r="AA2198" s="736"/>
      <c r="AB2198" s="484"/>
    </row>
    <row r="2199" spans="1:28" s="467" customFormat="1" ht="25.5" x14ac:dyDescent="0.25">
      <c r="A2199" s="212">
        <v>9</v>
      </c>
      <c r="B2199" s="1214" t="s">
        <v>335</v>
      </c>
      <c r="C2199" s="213" t="s">
        <v>1810</v>
      </c>
      <c r="D2199" s="214" t="s">
        <v>1770</v>
      </c>
      <c r="E2199" s="215" t="s">
        <v>1818</v>
      </c>
      <c r="F2199" s="216" t="s">
        <v>1772</v>
      </c>
      <c r="G2199" s="217" t="s">
        <v>44</v>
      </c>
      <c r="H2199" s="218" t="s">
        <v>44</v>
      </c>
      <c r="I2199" s="218" t="s">
        <v>44</v>
      </c>
      <c r="J2199" s="218" t="s">
        <v>44</v>
      </c>
      <c r="K2199" s="1209">
        <f>SUM(L2199-15)</f>
        <v>42160</v>
      </c>
      <c r="L2199" s="218">
        <f>SUM(M2199*1)</f>
        <v>42175</v>
      </c>
      <c r="M2199" s="218">
        <f>SUM(N2199*1)</f>
        <v>42175</v>
      </c>
      <c r="N2199" s="218">
        <f>SUM(O2199-1)</f>
        <v>42175</v>
      </c>
      <c r="O2199" s="218">
        <f>SUM(U2199-3)</f>
        <v>42176</v>
      </c>
      <c r="P2199" s="218">
        <f>SUM(U2199*1)</f>
        <v>42179</v>
      </c>
      <c r="Q2199" s="218" t="s">
        <v>44</v>
      </c>
      <c r="R2199" s="218" t="s">
        <v>44</v>
      </c>
      <c r="S2199" s="218" t="s">
        <v>44</v>
      </c>
      <c r="T2199" s="218" t="s">
        <v>44</v>
      </c>
      <c r="U2199" s="218">
        <f>SUM(V2199-3)</f>
        <v>42179</v>
      </c>
      <c r="V2199" s="218">
        <f>SUM(W2199-3)</f>
        <v>42182</v>
      </c>
      <c r="W2199" s="218">
        <v>42185</v>
      </c>
      <c r="X2199" s="218">
        <v>42093</v>
      </c>
      <c r="Y2199" s="218"/>
      <c r="Z2199" s="219"/>
      <c r="AA2199" s="220">
        <v>50000</v>
      </c>
      <c r="AB2199" s="220"/>
    </row>
    <row r="2200" spans="1:28" s="467" customFormat="1" x14ac:dyDescent="0.25">
      <c r="A2200" s="1210"/>
      <c r="B2200" s="1211" t="s">
        <v>1819</v>
      </c>
      <c r="C2200" s="444"/>
      <c r="D2200" s="846"/>
      <c r="E2200" s="1212"/>
      <c r="F2200" s="1213"/>
      <c r="G2200" s="847"/>
      <c r="H2200" s="711"/>
      <c r="I2200" s="711"/>
      <c r="J2200" s="711"/>
      <c r="K2200" s="711"/>
      <c r="L2200" s="711"/>
      <c r="M2200" s="711"/>
      <c r="N2200" s="711"/>
      <c r="O2200" s="711"/>
      <c r="P2200" s="711"/>
      <c r="Q2200" s="711"/>
      <c r="R2200" s="711"/>
      <c r="S2200" s="711"/>
      <c r="T2200" s="711"/>
      <c r="U2200" s="711"/>
      <c r="V2200" s="711"/>
      <c r="W2200" s="711"/>
      <c r="X2200" s="711"/>
      <c r="Y2200" s="711"/>
      <c r="Z2200" s="485"/>
      <c r="AA2200" s="736"/>
      <c r="AB2200" s="484"/>
    </row>
    <row r="2201" spans="1:28" s="467" customFormat="1" x14ac:dyDescent="0.25">
      <c r="A2201" s="1210"/>
      <c r="B2201" s="1211" t="s">
        <v>1820</v>
      </c>
      <c r="C2201" s="444"/>
      <c r="D2201" s="846"/>
      <c r="E2201" s="1212"/>
      <c r="F2201" s="1213"/>
      <c r="G2201" s="847"/>
      <c r="H2201" s="711"/>
      <c r="I2201" s="711"/>
      <c r="J2201" s="711"/>
      <c r="K2201" s="711"/>
      <c r="L2201" s="711"/>
      <c r="M2201" s="711"/>
      <c r="N2201" s="711"/>
      <c r="O2201" s="711"/>
      <c r="P2201" s="711"/>
      <c r="Q2201" s="711"/>
      <c r="R2201" s="711"/>
      <c r="S2201" s="711"/>
      <c r="T2201" s="711"/>
      <c r="U2201" s="711"/>
      <c r="V2201" s="711"/>
      <c r="W2201" s="711"/>
      <c r="X2201" s="711"/>
      <c r="Y2201" s="711"/>
      <c r="Z2201" s="485"/>
      <c r="AA2201" s="736"/>
      <c r="AB2201" s="484"/>
    </row>
    <row r="2202" spans="1:28" s="467" customFormat="1" x14ac:dyDescent="0.25">
      <c r="A2202" s="1210"/>
      <c r="B2202" s="1211" t="s">
        <v>1821</v>
      </c>
      <c r="C2202" s="444"/>
      <c r="D2202" s="846"/>
      <c r="E2202" s="1212"/>
      <c r="F2202" s="1213"/>
      <c r="G2202" s="847"/>
      <c r="H2202" s="711"/>
      <c r="I2202" s="711"/>
      <c r="J2202" s="711"/>
      <c r="K2202" s="711"/>
      <c r="L2202" s="711"/>
      <c r="M2202" s="711"/>
      <c r="N2202" s="711"/>
      <c r="O2202" s="711"/>
      <c r="P2202" s="711"/>
      <c r="Q2202" s="711"/>
      <c r="R2202" s="711"/>
      <c r="S2202" s="711"/>
      <c r="T2202" s="711"/>
      <c r="U2202" s="711"/>
      <c r="V2202" s="711"/>
      <c r="W2202" s="711"/>
      <c r="X2202" s="711"/>
      <c r="Y2202" s="711"/>
      <c r="Z2202" s="485"/>
      <c r="AA2202" s="736"/>
      <c r="AB2202" s="484"/>
    </row>
    <row r="2203" spans="1:28" s="467" customFormat="1" x14ac:dyDescent="0.25">
      <c r="A2203" s="1210"/>
      <c r="B2203" s="1211" t="s">
        <v>1822</v>
      </c>
      <c r="C2203" s="444"/>
      <c r="D2203" s="846"/>
      <c r="E2203" s="1212"/>
      <c r="F2203" s="1213"/>
      <c r="G2203" s="847"/>
      <c r="H2203" s="711"/>
      <c r="I2203" s="711"/>
      <c r="J2203" s="711"/>
      <c r="K2203" s="711"/>
      <c r="L2203" s="711"/>
      <c r="M2203" s="711"/>
      <c r="N2203" s="711"/>
      <c r="O2203" s="711"/>
      <c r="P2203" s="711"/>
      <c r="Q2203" s="711"/>
      <c r="R2203" s="711"/>
      <c r="S2203" s="711"/>
      <c r="T2203" s="711"/>
      <c r="U2203" s="711"/>
      <c r="V2203" s="711"/>
      <c r="W2203" s="711"/>
      <c r="X2203" s="711"/>
      <c r="Y2203" s="711"/>
      <c r="Z2203" s="485"/>
      <c r="AA2203" s="736"/>
      <c r="AB2203" s="484"/>
    </row>
    <row r="2204" spans="1:28" s="467" customFormat="1" x14ac:dyDescent="0.25">
      <c r="A2204" s="1210"/>
      <c r="B2204" s="1211" t="s">
        <v>1823</v>
      </c>
      <c r="C2204" s="444"/>
      <c r="D2204" s="846"/>
      <c r="E2204" s="1212"/>
      <c r="F2204" s="1213"/>
      <c r="G2204" s="847"/>
      <c r="H2204" s="711"/>
      <c r="I2204" s="711"/>
      <c r="J2204" s="711"/>
      <c r="K2204" s="711"/>
      <c r="L2204" s="711"/>
      <c r="M2204" s="711"/>
      <c r="N2204" s="711"/>
      <c r="O2204" s="711"/>
      <c r="P2204" s="711"/>
      <c r="Q2204" s="711"/>
      <c r="R2204" s="711"/>
      <c r="S2204" s="711"/>
      <c r="T2204" s="711"/>
      <c r="U2204" s="711"/>
      <c r="V2204" s="711"/>
      <c r="W2204" s="711"/>
      <c r="X2204" s="711"/>
      <c r="Y2204" s="711"/>
      <c r="Z2204" s="485"/>
      <c r="AA2204" s="736"/>
      <c r="AB2204" s="484"/>
    </row>
    <row r="2205" spans="1:28" s="467" customFormat="1" x14ac:dyDescent="0.25">
      <c r="A2205" s="1210"/>
      <c r="B2205" s="1211" t="s">
        <v>1824</v>
      </c>
      <c r="C2205" s="444"/>
      <c r="D2205" s="846"/>
      <c r="E2205" s="1212"/>
      <c r="F2205" s="1213"/>
      <c r="G2205" s="847"/>
      <c r="H2205" s="711"/>
      <c r="I2205" s="711"/>
      <c r="J2205" s="711"/>
      <c r="K2205" s="711"/>
      <c r="L2205" s="711"/>
      <c r="M2205" s="711"/>
      <c r="N2205" s="711"/>
      <c r="O2205" s="711"/>
      <c r="P2205" s="711"/>
      <c r="Q2205" s="711"/>
      <c r="R2205" s="711"/>
      <c r="S2205" s="711"/>
      <c r="T2205" s="711"/>
      <c r="U2205" s="711"/>
      <c r="V2205" s="711"/>
      <c r="W2205" s="711"/>
      <c r="X2205" s="711"/>
      <c r="Y2205" s="711"/>
      <c r="Z2205" s="485"/>
      <c r="AA2205" s="736"/>
      <c r="AB2205" s="484"/>
    </row>
    <row r="2206" spans="1:28" s="467" customFormat="1" x14ac:dyDescent="0.25">
      <c r="A2206" s="1210"/>
      <c r="B2206" s="1211" t="s">
        <v>1825</v>
      </c>
      <c r="C2206" s="444"/>
      <c r="D2206" s="846"/>
      <c r="E2206" s="1212"/>
      <c r="F2206" s="1213"/>
      <c r="G2206" s="847"/>
      <c r="H2206" s="711"/>
      <c r="I2206" s="711"/>
      <c r="J2206" s="711"/>
      <c r="K2206" s="711"/>
      <c r="L2206" s="711"/>
      <c r="M2206" s="711"/>
      <c r="N2206" s="711"/>
      <c r="O2206" s="711"/>
      <c r="P2206" s="711"/>
      <c r="Q2206" s="711"/>
      <c r="R2206" s="711"/>
      <c r="S2206" s="711"/>
      <c r="T2206" s="711"/>
      <c r="U2206" s="711"/>
      <c r="V2206" s="711"/>
      <c r="W2206" s="711"/>
      <c r="X2206" s="711"/>
      <c r="Y2206" s="711"/>
      <c r="Z2206" s="485"/>
      <c r="AA2206" s="736"/>
      <c r="AB2206" s="484"/>
    </row>
    <row r="2207" spans="1:28" s="467" customFormat="1" x14ac:dyDescent="0.25">
      <c r="A2207" s="1210"/>
      <c r="B2207" s="1211" t="s">
        <v>1826</v>
      </c>
      <c r="C2207" s="444"/>
      <c r="D2207" s="846"/>
      <c r="E2207" s="1212"/>
      <c r="F2207" s="1213"/>
      <c r="G2207" s="847"/>
      <c r="H2207" s="711"/>
      <c r="I2207" s="711"/>
      <c r="J2207" s="711"/>
      <c r="K2207" s="711"/>
      <c r="L2207" s="711"/>
      <c r="M2207" s="711"/>
      <c r="N2207" s="711"/>
      <c r="O2207" s="711"/>
      <c r="P2207" s="711"/>
      <c r="Q2207" s="711"/>
      <c r="R2207" s="711"/>
      <c r="S2207" s="711"/>
      <c r="T2207" s="711"/>
      <c r="U2207" s="711"/>
      <c r="V2207" s="711"/>
      <c r="W2207" s="711"/>
      <c r="X2207" s="711"/>
      <c r="Y2207" s="711"/>
      <c r="Z2207" s="485"/>
      <c r="AA2207" s="736"/>
      <c r="AB2207" s="484"/>
    </row>
    <row r="2208" spans="1:28" s="467" customFormat="1" x14ac:dyDescent="0.25">
      <c r="A2208" s="1210"/>
      <c r="B2208" s="1211" t="s">
        <v>1827</v>
      </c>
      <c r="C2208" s="444"/>
      <c r="D2208" s="846"/>
      <c r="E2208" s="1212"/>
      <c r="F2208" s="1213"/>
      <c r="G2208" s="847"/>
      <c r="H2208" s="711"/>
      <c r="I2208" s="711"/>
      <c r="J2208" s="711"/>
      <c r="K2208" s="711"/>
      <c r="L2208" s="711"/>
      <c r="M2208" s="711"/>
      <c r="N2208" s="711"/>
      <c r="O2208" s="711"/>
      <c r="P2208" s="711"/>
      <c r="Q2208" s="711"/>
      <c r="R2208" s="711"/>
      <c r="S2208" s="711"/>
      <c r="T2208" s="711"/>
      <c r="U2208" s="711"/>
      <c r="V2208" s="711"/>
      <c r="W2208" s="711"/>
      <c r="X2208" s="711"/>
      <c r="Y2208" s="711"/>
      <c r="Z2208" s="485"/>
      <c r="AA2208" s="736"/>
      <c r="AB2208" s="484"/>
    </row>
    <row r="2209" spans="1:28" s="467" customFormat="1" x14ac:dyDescent="0.25">
      <c r="A2209" s="1210"/>
      <c r="B2209" s="1211" t="s">
        <v>1828</v>
      </c>
      <c r="C2209" s="444"/>
      <c r="D2209" s="846"/>
      <c r="E2209" s="1212"/>
      <c r="F2209" s="1213"/>
      <c r="G2209" s="847"/>
      <c r="H2209" s="711"/>
      <c r="I2209" s="711"/>
      <c r="J2209" s="711"/>
      <c r="K2209" s="711"/>
      <c r="L2209" s="711"/>
      <c r="M2209" s="711"/>
      <c r="N2209" s="711"/>
      <c r="O2209" s="711"/>
      <c r="P2209" s="711"/>
      <c r="Q2209" s="711"/>
      <c r="R2209" s="711"/>
      <c r="S2209" s="711"/>
      <c r="T2209" s="711"/>
      <c r="U2209" s="711"/>
      <c r="V2209" s="711"/>
      <c r="W2209" s="711"/>
      <c r="X2209" s="711"/>
      <c r="Y2209" s="711"/>
      <c r="Z2209" s="485"/>
      <c r="AA2209" s="736"/>
      <c r="AB2209" s="484"/>
    </row>
    <row r="2210" spans="1:28" s="467" customFormat="1" x14ac:dyDescent="0.25">
      <c r="A2210" s="1210"/>
      <c r="B2210" s="1211" t="s">
        <v>1829</v>
      </c>
      <c r="C2210" s="444"/>
      <c r="D2210" s="846"/>
      <c r="E2210" s="1212"/>
      <c r="F2210" s="1213"/>
      <c r="G2210" s="847"/>
      <c r="H2210" s="711"/>
      <c r="I2210" s="711"/>
      <c r="J2210" s="711"/>
      <c r="K2210" s="711"/>
      <c r="L2210" s="711"/>
      <c r="M2210" s="711"/>
      <c r="N2210" s="711"/>
      <c r="O2210" s="711"/>
      <c r="P2210" s="711"/>
      <c r="Q2210" s="711"/>
      <c r="R2210" s="711"/>
      <c r="S2210" s="711"/>
      <c r="T2210" s="711"/>
      <c r="U2210" s="711"/>
      <c r="V2210" s="711"/>
      <c r="W2210" s="711"/>
      <c r="X2210" s="711"/>
      <c r="Y2210" s="711"/>
      <c r="Z2210" s="485"/>
      <c r="AA2210" s="736"/>
      <c r="AB2210" s="484"/>
    </row>
    <row r="2211" spans="1:28" s="467" customFormat="1" x14ac:dyDescent="0.25">
      <c r="A2211" s="1210"/>
      <c r="B2211" s="1211" t="s">
        <v>1830</v>
      </c>
      <c r="C2211" s="444"/>
      <c r="D2211" s="846"/>
      <c r="E2211" s="1212"/>
      <c r="F2211" s="1213"/>
      <c r="G2211" s="847"/>
      <c r="H2211" s="711"/>
      <c r="I2211" s="711"/>
      <c r="J2211" s="711"/>
      <c r="K2211" s="711"/>
      <c r="L2211" s="711"/>
      <c r="M2211" s="711"/>
      <c r="N2211" s="711"/>
      <c r="O2211" s="711"/>
      <c r="P2211" s="711"/>
      <c r="Q2211" s="711"/>
      <c r="R2211" s="711"/>
      <c r="S2211" s="711"/>
      <c r="T2211" s="711"/>
      <c r="U2211" s="711"/>
      <c r="V2211" s="711"/>
      <c r="W2211" s="711"/>
      <c r="X2211" s="711"/>
      <c r="Y2211" s="711"/>
      <c r="Z2211" s="485"/>
      <c r="AA2211" s="736"/>
      <c r="AB2211" s="484"/>
    </row>
    <row r="2212" spans="1:28" s="467" customFormat="1" x14ac:dyDescent="0.25">
      <c r="A2212" s="1210"/>
      <c r="B2212" s="1211" t="s">
        <v>1831</v>
      </c>
      <c r="C2212" s="444"/>
      <c r="D2212" s="846"/>
      <c r="E2212" s="1212"/>
      <c r="F2212" s="1213"/>
      <c r="G2212" s="847"/>
      <c r="H2212" s="711"/>
      <c r="I2212" s="711"/>
      <c r="J2212" s="711"/>
      <c r="K2212" s="711"/>
      <c r="L2212" s="711"/>
      <c r="M2212" s="711"/>
      <c r="N2212" s="711"/>
      <c r="O2212" s="711"/>
      <c r="P2212" s="711"/>
      <c r="Q2212" s="711"/>
      <c r="R2212" s="711"/>
      <c r="S2212" s="711"/>
      <c r="T2212" s="711"/>
      <c r="U2212" s="711"/>
      <c r="V2212" s="711"/>
      <c r="W2212" s="711"/>
      <c r="X2212" s="711"/>
      <c r="Y2212" s="711"/>
      <c r="Z2212" s="485"/>
      <c r="AA2212" s="736"/>
      <c r="AB2212" s="484"/>
    </row>
    <row r="2213" spans="1:28" s="467" customFormat="1" x14ac:dyDescent="0.25">
      <c r="A2213" s="1210"/>
      <c r="B2213" s="1211"/>
      <c r="C2213" s="444"/>
      <c r="D2213" s="846"/>
      <c r="E2213" s="1212"/>
      <c r="F2213" s="1213"/>
      <c r="G2213" s="847"/>
      <c r="H2213" s="711"/>
      <c r="I2213" s="711"/>
      <c r="J2213" s="711"/>
      <c r="K2213" s="711"/>
      <c r="L2213" s="711"/>
      <c r="M2213" s="711"/>
      <c r="N2213" s="711"/>
      <c r="O2213" s="711"/>
      <c r="P2213" s="711"/>
      <c r="Q2213" s="711"/>
      <c r="R2213" s="711"/>
      <c r="S2213" s="711"/>
      <c r="T2213" s="711"/>
      <c r="U2213" s="711"/>
      <c r="V2213" s="711"/>
      <c r="W2213" s="711"/>
      <c r="X2213" s="711"/>
      <c r="Y2213" s="711"/>
      <c r="Z2213" s="485"/>
      <c r="AA2213" s="736"/>
      <c r="AB2213" s="484"/>
    </row>
    <row r="2214" spans="1:28" s="467" customFormat="1" ht="25.5" x14ac:dyDescent="0.25">
      <c r="A2214" s="212">
        <v>10</v>
      </c>
      <c r="B2214" s="1214" t="s">
        <v>1832</v>
      </c>
      <c r="C2214" s="213" t="s">
        <v>307</v>
      </c>
      <c r="D2214" s="214" t="s">
        <v>1770</v>
      </c>
      <c r="E2214" s="215" t="s">
        <v>1833</v>
      </c>
      <c r="F2214" s="216" t="s">
        <v>1772</v>
      </c>
      <c r="G2214" s="217" t="s">
        <v>44</v>
      </c>
      <c r="H2214" s="218" t="s">
        <v>44</v>
      </c>
      <c r="I2214" s="218" t="s">
        <v>44</v>
      </c>
      <c r="J2214" s="218" t="s">
        <v>44</v>
      </c>
      <c r="K2214" s="1209">
        <f>SUM(L2214-15)</f>
        <v>42068</v>
      </c>
      <c r="L2214" s="218">
        <f>SUM(M2214*1)</f>
        <v>42083</v>
      </c>
      <c r="M2214" s="218">
        <f>SUM(N2214*1)</f>
        <v>42083</v>
      </c>
      <c r="N2214" s="218">
        <f>SUM(O2214-1)</f>
        <v>42083</v>
      </c>
      <c r="O2214" s="218">
        <f>SUM(U2214-3)</f>
        <v>42084</v>
      </c>
      <c r="P2214" s="218">
        <f>SUM(U2214*1)</f>
        <v>42087</v>
      </c>
      <c r="Q2214" s="218" t="s">
        <v>44</v>
      </c>
      <c r="R2214" s="218" t="s">
        <v>44</v>
      </c>
      <c r="S2214" s="218" t="s">
        <v>44</v>
      </c>
      <c r="T2214" s="218" t="s">
        <v>44</v>
      </c>
      <c r="U2214" s="218">
        <f>SUM(V2214-3)</f>
        <v>42087</v>
      </c>
      <c r="V2214" s="218">
        <f>SUM(W2214-3)</f>
        <v>42090</v>
      </c>
      <c r="W2214" s="218">
        <v>42093</v>
      </c>
      <c r="X2214" s="218">
        <v>42093</v>
      </c>
      <c r="Y2214" s="218"/>
      <c r="Z2214" s="219"/>
      <c r="AA2214" s="220">
        <v>100000</v>
      </c>
      <c r="AB2214" s="220"/>
    </row>
    <row r="2215" spans="1:28" s="467" customFormat="1" x14ac:dyDescent="0.25">
      <c r="A2215" s="1210"/>
      <c r="B2215" s="1211" t="s">
        <v>1834</v>
      </c>
      <c r="C2215" s="444"/>
      <c r="D2215" s="846"/>
      <c r="E2215" s="1212"/>
      <c r="F2215" s="1213"/>
      <c r="G2215" s="847"/>
      <c r="H2215" s="711"/>
      <c r="I2215" s="711"/>
      <c r="J2215" s="711"/>
      <c r="K2215" s="711"/>
      <c r="L2215" s="711"/>
      <c r="M2215" s="711"/>
      <c r="N2215" s="711"/>
      <c r="O2215" s="711"/>
      <c r="P2215" s="711"/>
      <c r="Q2215" s="711"/>
      <c r="R2215" s="711"/>
      <c r="S2215" s="711"/>
      <c r="T2215" s="711"/>
      <c r="U2215" s="711"/>
      <c r="V2215" s="711"/>
      <c r="W2215" s="711"/>
      <c r="X2215" s="711"/>
      <c r="Y2215" s="711"/>
      <c r="Z2215" s="485"/>
      <c r="AA2215" s="736"/>
      <c r="AB2215" s="484"/>
    </row>
    <row r="2216" spans="1:28" s="467" customFormat="1" x14ac:dyDescent="0.25">
      <c r="A2216" s="1210"/>
      <c r="B2216" s="1211" t="s">
        <v>1835</v>
      </c>
      <c r="C2216" s="444"/>
      <c r="D2216" s="846"/>
      <c r="E2216" s="1212"/>
      <c r="F2216" s="1213"/>
      <c r="G2216" s="847"/>
      <c r="H2216" s="711"/>
      <c r="I2216" s="711"/>
      <c r="J2216" s="711"/>
      <c r="K2216" s="711"/>
      <c r="L2216" s="711"/>
      <c r="M2216" s="711"/>
      <c r="N2216" s="711"/>
      <c r="O2216" s="711"/>
      <c r="P2216" s="711"/>
      <c r="Q2216" s="711"/>
      <c r="R2216" s="711"/>
      <c r="S2216" s="711"/>
      <c r="T2216" s="711"/>
      <c r="U2216" s="711"/>
      <c r="V2216" s="711"/>
      <c r="W2216" s="711"/>
      <c r="X2216" s="711"/>
      <c r="Y2216" s="711"/>
      <c r="Z2216" s="485"/>
      <c r="AA2216" s="736"/>
      <c r="AB2216" s="484"/>
    </row>
    <row r="2217" spans="1:28" s="467" customFormat="1" x14ac:dyDescent="0.25">
      <c r="A2217" s="1210"/>
      <c r="B2217" s="1211" t="s">
        <v>1836</v>
      </c>
      <c r="C2217" s="444"/>
      <c r="D2217" s="846"/>
      <c r="E2217" s="1212"/>
      <c r="F2217" s="1213"/>
      <c r="G2217" s="847"/>
      <c r="H2217" s="711"/>
      <c r="I2217" s="711"/>
      <c r="J2217" s="711"/>
      <c r="K2217" s="711"/>
      <c r="L2217" s="711"/>
      <c r="M2217" s="711"/>
      <c r="N2217" s="711"/>
      <c r="O2217" s="711"/>
      <c r="P2217" s="711"/>
      <c r="Q2217" s="711"/>
      <c r="R2217" s="711"/>
      <c r="S2217" s="711"/>
      <c r="T2217" s="711"/>
      <c r="U2217" s="711"/>
      <c r="V2217" s="711"/>
      <c r="W2217" s="711"/>
      <c r="X2217" s="711"/>
      <c r="Y2217" s="711"/>
      <c r="Z2217" s="485"/>
      <c r="AA2217" s="736"/>
      <c r="AB2217" s="484"/>
    </row>
    <row r="2218" spans="1:28" s="467" customFormat="1" x14ac:dyDescent="0.25">
      <c r="A2218" s="1210"/>
      <c r="B2218" s="1211" t="s">
        <v>1837</v>
      </c>
      <c r="C2218" s="444"/>
      <c r="D2218" s="846"/>
      <c r="E2218" s="1212"/>
      <c r="F2218" s="1213"/>
      <c r="G2218" s="847"/>
      <c r="H2218" s="711"/>
      <c r="I2218" s="711"/>
      <c r="J2218" s="711"/>
      <c r="K2218" s="711"/>
      <c r="L2218" s="711"/>
      <c r="M2218" s="711"/>
      <c r="N2218" s="711"/>
      <c r="O2218" s="711"/>
      <c r="P2218" s="711"/>
      <c r="Q2218" s="711"/>
      <c r="R2218" s="711"/>
      <c r="S2218" s="711"/>
      <c r="T2218" s="711"/>
      <c r="U2218" s="711"/>
      <c r="V2218" s="711"/>
      <c r="W2218" s="711"/>
      <c r="X2218" s="711"/>
      <c r="Y2218" s="711"/>
      <c r="Z2218" s="485"/>
      <c r="AA2218" s="736"/>
      <c r="AB2218" s="484"/>
    </row>
    <row r="2219" spans="1:28" s="467" customFormat="1" x14ac:dyDescent="0.25">
      <c r="A2219" s="1210"/>
      <c r="B2219" s="1211" t="s">
        <v>1838</v>
      </c>
      <c r="C2219" s="444"/>
      <c r="D2219" s="846"/>
      <c r="E2219" s="1212"/>
      <c r="F2219" s="1213"/>
      <c r="G2219" s="847"/>
      <c r="H2219" s="711"/>
      <c r="I2219" s="711"/>
      <c r="J2219" s="711"/>
      <c r="K2219" s="711"/>
      <c r="L2219" s="711"/>
      <c r="M2219" s="711"/>
      <c r="N2219" s="711"/>
      <c r="O2219" s="711"/>
      <c r="P2219" s="711"/>
      <c r="Q2219" s="711"/>
      <c r="R2219" s="711"/>
      <c r="S2219" s="711"/>
      <c r="T2219" s="711"/>
      <c r="U2219" s="711"/>
      <c r="V2219" s="711"/>
      <c r="W2219" s="711"/>
      <c r="X2219" s="711"/>
      <c r="Y2219" s="711"/>
      <c r="Z2219" s="485"/>
      <c r="AA2219" s="736"/>
      <c r="AB2219" s="484"/>
    </row>
    <row r="2220" spans="1:28" s="467" customFormat="1" x14ac:dyDescent="0.25">
      <c r="A2220" s="1210"/>
      <c r="B2220" s="1211" t="s">
        <v>1839</v>
      </c>
      <c r="C2220" s="444"/>
      <c r="D2220" s="846"/>
      <c r="E2220" s="1212"/>
      <c r="F2220" s="1213"/>
      <c r="G2220" s="847"/>
      <c r="H2220" s="711"/>
      <c r="I2220" s="711"/>
      <c r="J2220" s="711"/>
      <c r="K2220" s="711"/>
      <c r="L2220" s="711"/>
      <c r="M2220" s="711"/>
      <c r="N2220" s="711"/>
      <c r="O2220" s="711"/>
      <c r="P2220" s="711"/>
      <c r="Q2220" s="711"/>
      <c r="R2220" s="711"/>
      <c r="S2220" s="711"/>
      <c r="T2220" s="711"/>
      <c r="U2220" s="711"/>
      <c r="V2220" s="711"/>
      <c r="W2220" s="711"/>
      <c r="X2220" s="711"/>
      <c r="Y2220" s="711"/>
      <c r="Z2220" s="485"/>
      <c r="AA2220" s="736"/>
      <c r="AB2220" s="484"/>
    </row>
    <row r="2221" spans="1:28" s="467" customFormat="1" x14ac:dyDescent="0.25">
      <c r="A2221" s="1210"/>
      <c r="B2221" s="1211" t="s">
        <v>1840</v>
      </c>
      <c r="C2221" s="444"/>
      <c r="D2221" s="846"/>
      <c r="E2221" s="1212"/>
      <c r="F2221" s="1213"/>
      <c r="G2221" s="847"/>
      <c r="H2221" s="711"/>
      <c r="I2221" s="711"/>
      <c r="J2221" s="711"/>
      <c r="K2221" s="711"/>
      <c r="L2221" s="711"/>
      <c r="M2221" s="711"/>
      <c r="N2221" s="711"/>
      <c r="O2221" s="711"/>
      <c r="P2221" s="711"/>
      <c r="Q2221" s="711"/>
      <c r="R2221" s="711"/>
      <c r="S2221" s="711"/>
      <c r="T2221" s="711"/>
      <c r="U2221" s="711"/>
      <c r="V2221" s="711"/>
      <c r="W2221" s="711"/>
      <c r="X2221" s="711"/>
      <c r="Y2221" s="711"/>
      <c r="Z2221" s="485"/>
      <c r="AA2221" s="736"/>
      <c r="AB2221" s="484"/>
    </row>
    <row r="2222" spans="1:28" s="467" customFormat="1" x14ac:dyDescent="0.25">
      <c r="A2222" s="1210"/>
      <c r="B2222" s="1211" t="s">
        <v>1841</v>
      </c>
      <c r="C2222" s="444"/>
      <c r="D2222" s="846"/>
      <c r="E2222" s="1212"/>
      <c r="F2222" s="1213"/>
      <c r="G2222" s="847"/>
      <c r="H2222" s="711"/>
      <c r="I2222" s="711"/>
      <c r="J2222" s="711"/>
      <c r="K2222" s="711"/>
      <c r="L2222" s="711"/>
      <c r="M2222" s="711"/>
      <c r="N2222" s="711"/>
      <c r="O2222" s="711"/>
      <c r="P2222" s="711"/>
      <c r="Q2222" s="711"/>
      <c r="R2222" s="711"/>
      <c r="S2222" s="711"/>
      <c r="T2222" s="711"/>
      <c r="U2222" s="711"/>
      <c r="V2222" s="711"/>
      <c r="W2222" s="711"/>
      <c r="X2222" s="711"/>
      <c r="Y2222" s="711"/>
      <c r="Z2222" s="485"/>
      <c r="AA2222" s="736"/>
      <c r="AB2222" s="484"/>
    </row>
    <row r="2223" spans="1:28" s="467" customFormat="1" x14ac:dyDescent="0.25">
      <c r="A2223" s="1210"/>
      <c r="B2223" s="1211" t="s">
        <v>1842</v>
      </c>
      <c r="C2223" s="444"/>
      <c r="D2223" s="846"/>
      <c r="E2223" s="1212"/>
      <c r="F2223" s="1213"/>
      <c r="G2223" s="847"/>
      <c r="H2223" s="711"/>
      <c r="I2223" s="711"/>
      <c r="J2223" s="711"/>
      <c r="K2223" s="711"/>
      <c r="L2223" s="711"/>
      <c r="M2223" s="711"/>
      <c r="N2223" s="711"/>
      <c r="O2223" s="711"/>
      <c r="P2223" s="711"/>
      <c r="Q2223" s="711"/>
      <c r="R2223" s="711"/>
      <c r="S2223" s="711"/>
      <c r="T2223" s="711"/>
      <c r="U2223" s="711"/>
      <c r="V2223" s="711"/>
      <c r="W2223" s="711"/>
      <c r="X2223" s="711"/>
      <c r="Y2223" s="711"/>
      <c r="Z2223" s="485"/>
      <c r="AA2223" s="736"/>
      <c r="AB2223" s="484"/>
    </row>
    <row r="2224" spans="1:28" s="467" customFormat="1" x14ac:dyDescent="0.25">
      <c r="A2224" s="1210"/>
      <c r="B2224" s="1211" t="s">
        <v>1843</v>
      </c>
      <c r="C2224" s="444"/>
      <c r="D2224" s="846"/>
      <c r="E2224" s="1212"/>
      <c r="F2224" s="1213"/>
      <c r="G2224" s="847"/>
      <c r="H2224" s="711"/>
      <c r="I2224" s="711"/>
      <c r="J2224" s="711"/>
      <c r="K2224" s="711"/>
      <c r="L2224" s="711"/>
      <c r="M2224" s="711"/>
      <c r="N2224" s="711"/>
      <c r="O2224" s="711"/>
      <c r="P2224" s="711"/>
      <c r="Q2224" s="711"/>
      <c r="R2224" s="711"/>
      <c r="S2224" s="711"/>
      <c r="T2224" s="711"/>
      <c r="U2224" s="711"/>
      <c r="V2224" s="711"/>
      <c r="W2224" s="711"/>
      <c r="X2224" s="711"/>
      <c r="Y2224" s="711"/>
      <c r="Z2224" s="485"/>
      <c r="AA2224" s="736"/>
      <c r="AB2224" s="484"/>
    </row>
    <row r="2225" spans="1:28" s="467" customFormat="1" x14ac:dyDescent="0.25">
      <c r="A2225" s="1210"/>
      <c r="B2225" s="1211" t="s">
        <v>1844</v>
      </c>
      <c r="C2225" s="444"/>
      <c r="D2225" s="846"/>
      <c r="E2225" s="1212"/>
      <c r="F2225" s="1213"/>
      <c r="G2225" s="847"/>
      <c r="H2225" s="711"/>
      <c r="I2225" s="711"/>
      <c r="J2225" s="711"/>
      <c r="K2225" s="711"/>
      <c r="L2225" s="711"/>
      <c r="M2225" s="711"/>
      <c r="N2225" s="711"/>
      <c r="O2225" s="711"/>
      <c r="P2225" s="711"/>
      <c r="Q2225" s="711"/>
      <c r="R2225" s="711"/>
      <c r="S2225" s="711"/>
      <c r="T2225" s="711"/>
      <c r="U2225" s="711"/>
      <c r="V2225" s="711"/>
      <c r="W2225" s="711"/>
      <c r="X2225" s="711"/>
      <c r="Y2225" s="711"/>
      <c r="Z2225" s="485"/>
      <c r="AA2225" s="736"/>
      <c r="AB2225" s="484"/>
    </row>
    <row r="2226" spans="1:28" s="467" customFormat="1" x14ac:dyDescent="0.25">
      <c r="A2226" s="1210"/>
      <c r="B2226" s="1211" t="s">
        <v>1845</v>
      </c>
      <c r="C2226" s="444"/>
      <c r="D2226" s="846"/>
      <c r="E2226" s="1212"/>
      <c r="F2226" s="1213"/>
      <c r="G2226" s="847"/>
      <c r="H2226" s="711"/>
      <c r="I2226" s="711"/>
      <c r="J2226" s="711"/>
      <c r="K2226" s="711"/>
      <c r="L2226" s="711"/>
      <c r="M2226" s="711"/>
      <c r="N2226" s="711"/>
      <c r="O2226" s="711"/>
      <c r="P2226" s="711"/>
      <c r="Q2226" s="711"/>
      <c r="R2226" s="711"/>
      <c r="S2226" s="711"/>
      <c r="T2226" s="711"/>
      <c r="U2226" s="711"/>
      <c r="V2226" s="711"/>
      <c r="W2226" s="711"/>
      <c r="X2226" s="711"/>
      <c r="Y2226" s="711"/>
      <c r="Z2226" s="485"/>
      <c r="AA2226" s="736"/>
      <c r="AB2226" s="484"/>
    </row>
    <row r="2227" spans="1:28" s="467" customFormat="1" x14ac:dyDescent="0.25">
      <c r="A2227" s="1210"/>
      <c r="B2227" s="1211" t="s">
        <v>1846</v>
      </c>
      <c r="C2227" s="444"/>
      <c r="D2227" s="846"/>
      <c r="E2227" s="1212"/>
      <c r="F2227" s="1213"/>
      <c r="G2227" s="847"/>
      <c r="H2227" s="711"/>
      <c r="I2227" s="711"/>
      <c r="J2227" s="711"/>
      <c r="K2227" s="711"/>
      <c r="L2227" s="711"/>
      <c r="M2227" s="711"/>
      <c r="N2227" s="711"/>
      <c r="O2227" s="711"/>
      <c r="P2227" s="711"/>
      <c r="Q2227" s="711"/>
      <c r="R2227" s="711"/>
      <c r="S2227" s="711"/>
      <c r="T2227" s="711"/>
      <c r="U2227" s="711"/>
      <c r="V2227" s="711"/>
      <c r="W2227" s="711"/>
      <c r="X2227" s="711"/>
      <c r="Y2227" s="711"/>
      <c r="Z2227" s="485"/>
      <c r="AA2227" s="736"/>
      <c r="AB2227" s="484"/>
    </row>
    <row r="2228" spans="1:28" s="467" customFormat="1" x14ac:dyDescent="0.25">
      <c r="A2228" s="1210"/>
      <c r="B2228" s="1211" t="s">
        <v>1847</v>
      </c>
      <c r="C2228" s="444"/>
      <c r="D2228" s="846"/>
      <c r="E2228" s="1212"/>
      <c r="F2228" s="1213"/>
      <c r="G2228" s="847"/>
      <c r="H2228" s="711"/>
      <c r="I2228" s="711"/>
      <c r="J2228" s="711"/>
      <c r="K2228" s="711"/>
      <c r="L2228" s="711"/>
      <c r="M2228" s="711"/>
      <c r="N2228" s="711"/>
      <c r="O2228" s="711"/>
      <c r="P2228" s="711"/>
      <c r="Q2228" s="711"/>
      <c r="R2228" s="711"/>
      <c r="S2228" s="711"/>
      <c r="T2228" s="711"/>
      <c r="U2228" s="711"/>
      <c r="V2228" s="711"/>
      <c r="W2228" s="711"/>
      <c r="X2228" s="711"/>
      <c r="Y2228" s="711"/>
      <c r="Z2228" s="485"/>
      <c r="AA2228" s="736"/>
      <c r="AB2228" s="484"/>
    </row>
    <row r="2229" spans="1:28" s="467" customFormat="1" x14ac:dyDescent="0.25">
      <c r="A2229" s="1210"/>
      <c r="B2229" s="1211" t="s">
        <v>1848</v>
      </c>
      <c r="C2229" s="444"/>
      <c r="D2229" s="846"/>
      <c r="E2229" s="1212"/>
      <c r="F2229" s="1213"/>
      <c r="G2229" s="847"/>
      <c r="H2229" s="711"/>
      <c r="I2229" s="711"/>
      <c r="J2229" s="711"/>
      <c r="K2229" s="711"/>
      <c r="L2229" s="711"/>
      <c r="M2229" s="711"/>
      <c r="N2229" s="711"/>
      <c r="O2229" s="711"/>
      <c r="P2229" s="711"/>
      <c r="Q2229" s="711"/>
      <c r="R2229" s="711"/>
      <c r="S2229" s="711"/>
      <c r="T2229" s="711"/>
      <c r="U2229" s="711"/>
      <c r="V2229" s="711"/>
      <c r="W2229" s="711"/>
      <c r="X2229" s="711"/>
      <c r="Y2229" s="711"/>
      <c r="Z2229" s="485"/>
      <c r="AA2229" s="736"/>
      <c r="AB2229" s="484"/>
    </row>
    <row r="2230" spans="1:28" s="467" customFormat="1" x14ac:dyDescent="0.25">
      <c r="A2230" s="1210"/>
      <c r="B2230" s="1211" t="s">
        <v>1849</v>
      </c>
      <c r="C2230" s="444"/>
      <c r="D2230" s="846"/>
      <c r="E2230" s="1212"/>
      <c r="F2230" s="1213"/>
      <c r="G2230" s="847"/>
      <c r="H2230" s="711"/>
      <c r="I2230" s="711"/>
      <c r="J2230" s="711"/>
      <c r="K2230" s="711"/>
      <c r="L2230" s="711"/>
      <c r="M2230" s="711"/>
      <c r="N2230" s="711"/>
      <c r="O2230" s="711"/>
      <c r="P2230" s="711"/>
      <c r="Q2230" s="711"/>
      <c r="R2230" s="711"/>
      <c r="S2230" s="711"/>
      <c r="T2230" s="711"/>
      <c r="U2230" s="711"/>
      <c r="V2230" s="711"/>
      <c r="W2230" s="711"/>
      <c r="X2230" s="711"/>
      <c r="Y2230" s="711"/>
      <c r="Z2230" s="485"/>
      <c r="AA2230" s="736"/>
      <c r="AB2230" s="484"/>
    </row>
    <row r="2231" spans="1:28" s="467" customFormat="1" x14ac:dyDescent="0.25">
      <c r="A2231" s="1210"/>
      <c r="B2231" s="1211" t="s">
        <v>1850</v>
      </c>
      <c r="C2231" s="444"/>
      <c r="D2231" s="846"/>
      <c r="E2231" s="1212"/>
      <c r="F2231" s="1213"/>
      <c r="G2231" s="847"/>
      <c r="H2231" s="711"/>
      <c r="I2231" s="711"/>
      <c r="J2231" s="711"/>
      <c r="K2231" s="711"/>
      <c r="L2231" s="711"/>
      <c r="M2231" s="711"/>
      <c r="N2231" s="711"/>
      <c r="O2231" s="711"/>
      <c r="P2231" s="711"/>
      <c r="Q2231" s="711"/>
      <c r="R2231" s="711"/>
      <c r="S2231" s="711"/>
      <c r="T2231" s="711"/>
      <c r="U2231" s="711"/>
      <c r="V2231" s="711"/>
      <c r="W2231" s="711"/>
      <c r="X2231" s="711"/>
      <c r="Y2231" s="711"/>
      <c r="Z2231" s="485"/>
      <c r="AA2231" s="736"/>
      <c r="AB2231" s="484"/>
    </row>
    <row r="2232" spans="1:28" s="467" customFormat="1" x14ac:dyDescent="0.25">
      <c r="A2232" s="1210"/>
      <c r="B2232" s="1211" t="s">
        <v>1851</v>
      </c>
      <c r="C2232" s="444"/>
      <c r="D2232" s="846"/>
      <c r="E2232" s="1212"/>
      <c r="F2232" s="1213"/>
      <c r="G2232" s="847"/>
      <c r="H2232" s="711"/>
      <c r="I2232" s="711"/>
      <c r="J2232" s="711"/>
      <c r="K2232" s="711"/>
      <c r="L2232" s="711"/>
      <c r="M2232" s="711"/>
      <c r="N2232" s="711"/>
      <c r="O2232" s="711"/>
      <c r="P2232" s="711"/>
      <c r="Q2232" s="711"/>
      <c r="R2232" s="711"/>
      <c r="S2232" s="711"/>
      <c r="T2232" s="711"/>
      <c r="U2232" s="711"/>
      <c r="V2232" s="711"/>
      <c r="W2232" s="711"/>
      <c r="X2232" s="711"/>
      <c r="Y2232" s="711"/>
      <c r="Z2232" s="485"/>
      <c r="AA2232" s="736"/>
      <c r="AB2232" s="484"/>
    </row>
    <row r="2233" spans="1:28" s="467" customFormat="1" x14ac:dyDescent="0.25">
      <c r="A2233" s="1210"/>
      <c r="B2233" s="1211" t="s">
        <v>1852</v>
      </c>
      <c r="C2233" s="444"/>
      <c r="D2233" s="846"/>
      <c r="E2233" s="1212"/>
      <c r="F2233" s="1213"/>
      <c r="G2233" s="847"/>
      <c r="H2233" s="711"/>
      <c r="I2233" s="711"/>
      <c r="J2233" s="711"/>
      <c r="K2233" s="711"/>
      <c r="L2233" s="711"/>
      <c r="M2233" s="711"/>
      <c r="N2233" s="711"/>
      <c r="O2233" s="711"/>
      <c r="P2233" s="711"/>
      <c r="Q2233" s="711"/>
      <c r="R2233" s="711"/>
      <c r="S2233" s="711"/>
      <c r="T2233" s="711"/>
      <c r="U2233" s="711"/>
      <c r="V2233" s="711"/>
      <c r="W2233" s="711"/>
      <c r="X2233" s="711"/>
      <c r="Y2233" s="711"/>
      <c r="Z2233" s="485"/>
      <c r="AA2233" s="736"/>
      <c r="AB2233" s="484"/>
    </row>
    <row r="2234" spans="1:28" s="467" customFormat="1" x14ac:dyDescent="0.25">
      <c r="A2234" s="1210"/>
      <c r="B2234" s="1211"/>
      <c r="C2234" s="444"/>
      <c r="D2234" s="846"/>
      <c r="E2234" s="1212"/>
      <c r="F2234" s="1213"/>
      <c r="G2234" s="847"/>
      <c r="H2234" s="711"/>
      <c r="I2234" s="711"/>
      <c r="J2234" s="711"/>
      <c r="K2234" s="711"/>
      <c r="L2234" s="711"/>
      <c r="M2234" s="711"/>
      <c r="N2234" s="711"/>
      <c r="O2234" s="711"/>
      <c r="P2234" s="711"/>
      <c r="Q2234" s="711"/>
      <c r="R2234" s="711"/>
      <c r="S2234" s="711"/>
      <c r="T2234" s="711"/>
      <c r="U2234" s="711"/>
      <c r="V2234" s="711"/>
      <c r="W2234" s="711"/>
      <c r="X2234" s="711"/>
      <c r="Y2234" s="711"/>
      <c r="Z2234" s="485"/>
      <c r="AA2234" s="736"/>
      <c r="AB2234" s="484"/>
    </row>
    <row r="2235" spans="1:28" s="467" customFormat="1" ht="25.5" x14ac:dyDescent="0.25">
      <c r="A2235" s="212">
        <v>11</v>
      </c>
      <c r="B2235" s="1214" t="s">
        <v>1853</v>
      </c>
      <c r="C2235" s="213" t="s">
        <v>93</v>
      </c>
      <c r="D2235" s="214" t="s">
        <v>1770</v>
      </c>
      <c r="E2235" s="215" t="s">
        <v>1854</v>
      </c>
      <c r="F2235" s="216" t="s">
        <v>1772</v>
      </c>
      <c r="G2235" s="217" t="s">
        <v>44</v>
      </c>
      <c r="H2235" s="218" t="s">
        <v>44</v>
      </c>
      <c r="I2235" s="218" t="s">
        <v>44</v>
      </c>
      <c r="J2235" s="218" t="s">
        <v>44</v>
      </c>
      <c r="K2235" s="1209">
        <f>SUM(L2235-15)</f>
        <v>42009</v>
      </c>
      <c r="L2235" s="218">
        <f>SUM(M2235*1)</f>
        <v>42024</v>
      </c>
      <c r="M2235" s="218">
        <f>SUM(N2235*1)</f>
        <v>42024</v>
      </c>
      <c r="N2235" s="218">
        <f>SUM(O2235-1)</f>
        <v>42024</v>
      </c>
      <c r="O2235" s="218">
        <f>SUM(U2235-3)</f>
        <v>42025</v>
      </c>
      <c r="P2235" s="218">
        <f>SUM(U2235*1)</f>
        <v>42028</v>
      </c>
      <c r="Q2235" s="218" t="s">
        <v>44</v>
      </c>
      <c r="R2235" s="218" t="s">
        <v>44</v>
      </c>
      <c r="S2235" s="218" t="s">
        <v>44</v>
      </c>
      <c r="T2235" s="218" t="s">
        <v>44</v>
      </c>
      <c r="U2235" s="218">
        <f>SUM(V2235-3)</f>
        <v>42028</v>
      </c>
      <c r="V2235" s="218">
        <f>SUM(W2235-3)</f>
        <v>42031</v>
      </c>
      <c r="W2235" s="218">
        <v>42034</v>
      </c>
      <c r="X2235" s="218">
        <f>W2235</f>
        <v>42034</v>
      </c>
      <c r="Y2235" s="218"/>
      <c r="Z2235" s="219"/>
      <c r="AA2235" s="220">
        <v>50000</v>
      </c>
      <c r="AB2235" s="220"/>
    </row>
    <row r="2236" spans="1:28" s="467" customFormat="1" x14ac:dyDescent="0.25">
      <c r="A2236" s="1210"/>
      <c r="B2236" s="1211" t="s">
        <v>1855</v>
      </c>
      <c r="C2236" s="444"/>
      <c r="D2236" s="846"/>
      <c r="E2236" s="1212"/>
      <c r="F2236" s="1213"/>
      <c r="G2236" s="847"/>
      <c r="H2236" s="711"/>
      <c r="I2236" s="711"/>
      <c r="J2236" s="711"/>
      <c r="K2236" s="711"/>
      <c r="L2236" s="711"/>
      <c r="M2236" s="711"/>
      <c r="N2236" s="711"/>
      <c r="O2236" s="711"/>
      <c r="P2236" s="711"/>
      <c r="Q2236" s="711"/>
      <c r="R2236" s="711"/>
      <c r="S2236" s="711"/>
      <c r="T2236" s="711"/>
      <c r="U2236" s="711"/>
      <c r="V2236" s="711"/>
      <c r="W2236" s="711"/>
      <c r="X2236" s="711"/>
      <c r="Y2236" s="711"/>
      <c r="Z2236" s="485"/>
      <c r="AA2236" s="736"/>
      <c r="AB2236" s="484"/>
    </row>
    <row r="2237" spans="1:28" s="467" customFormat="1" x14ac:dyDescent="0.25">
      <c r="A2237" s="1210"/>
      <c r="B2237" s="1211" t="s">
        <v>1856</v>
      </c>
      <c r="C2237" s="444"/>
      <c r="D2237" s="846"/>
      <c r="E2237" s="1212"/>
      <c r="F2237" s="1213"/>
      <c r="G2237" s="847"/>
      <c r="H2237" s="711"/>
      <c r="I2237" s="711"/>
      <c r="J2237" s="711"/>
      <c r="K2237" s="711"/>
      <c r="L2237" s="711"/>
      <c r="M2237" s="711"/>
      <c r="N2237" s="711"/>
      <c r="O2237" s="711"/>
      <c r="P2237" s="711"/>
      <c r="Q2237" s="711"/>
      <c r="R2237" s="711"/>
      <c r="S2237" s="711"/>
      <c r="T2237" s="711"/>
      <c r="U2237" s="711"/>
      <c r="V2237" s="711"/>
      <c r="W2237" s="711"/>
      <c r="X2237" s="711"/>
      <c r="Y2237" s="711"/>
      <c r="Z2237" s="485"/>
      <c r="AA2237" s="736"/>
      <c r="AB2237" s="484"/>
    </row>
    <row r="2238" spans="1:28" s="467" customFormat="1" x14ac:dyDescent="0.25">
      <c r="A2238" s="1210"/>
      <c r="B2238" s="1211" t="s">
        <v>1857</v>
      </c>
      <c r="C2238" s="444"/>
      <c r="D2238" s="846"/>
      <c r="E2238" s="1212"/>
      <c r="F2238" s="1213"/>
      <c r="G2238" s="847"/>
      <c r="H2238" s="711"/>
      <c r="I2238" s="711"/>
      <c r="J2238" s="711"/>
      <c r="K2238" s="711"/>
      <c r="L2238" s="711"/>
      <c r="M2238" s="711"/>
      <c r="N2238" s="711"/>
      <c r="O2238" s="711"/>
      <c r="P2238" s="711"/>
      <c r="Q2238" s="711"/>
      <c r="R2238" s="711"/>
      <c r="S2238" s="711"/>
      <c r="T2238" s="711"/>
      <c r="U2238" s="711"/>
      <c r="V2238" s="711"/>
      <c r="W2238" s="711"/>
      <c r="X2238" s="711"/>
      <c r="Y2238" s="711"/>
      <c r="Z2238" s="485"/>
      <c r="AA2238" s="736"/>
      <c r="AB2238" s="484"/>
    </row>
    <row r="2239" spans="1:28" s="467" customFormat="1" x14ac:dyDescent="0.25">
      <c r="A2239" s="1210"/>
      <c r="B2239" s="1211" t="s">
        <v>1858</v>
      </c>
      <c r="C2239" s="444"/>
      <c r="D2239" s="846"/>
      <c r="E2239" s="1212"/>
      <c r="F2239" s="1213"/>
      <c r="G2239" s="847"/>
      <c r="H2239" s="711"/>
      <c r="I2239" s="711"/>
      <c r="J2239" s="711"/>
      <c r="K2239" s="711"/>
      <c r="L2239" s="711"/>
      <c r="M2239" s="711"/>
      <c r="N2239" s="711"/>
      <c r="O2239" s="711"/>
      <c r="P2239" s="711"/>
      <c r="Q2239" s="711"/>
      <c r="R2239" s="711"/>
      <c r="S2239" s="711"/>
      <c r="T2239" s="711"/>
      <c r="U2239" s="711"/>
      <c r="V2239" s="711"/>
      <c r="W2239" s="711"/>
      <c r="X2239" s="711"/>
      <c r="Y2239" s="711"/>
      <c r="Z2239" s="485"/>
      <c r="AA2239" s="736"/>
      <c r="AB2239" s="484"/>
    </row>
    <row r="2240" spans="1:28" s="467" customFormat="1" x14ac:dyDescent="0.25">
      <c r="A2240" s="1210"/>
      <c r="B2240" s="1211" t="s">
        <v>1859</v>
      </c>
      <c r="C2240" s="444"/>
      <c r="D2240" s="846"/>
      <c r="E2240" s="1212"/>
      <c r="F2240" s="1213"/>
      <c r="G2240" s="847"/>
      <c r="H2240" s="711"/>
      <c r="I2240" s="711"/>
      <c r="J2240" s="711"/>
      <c r="K2240" s="711"/>
      <c r="L2240" s="711"/>
      <c r="M2240" s="711"/>
      <c r="N2240" s="711"/>
      <c r="O2240" s="711"/>
      <c r="P2240" s="711"/>
      <c r="Q2240" s="711"/>
      <c r="R2240" s="711"/>
      <c r="S2240" s="711"/>
      <c r="T2240" s="711"/>
      <c r="U2240" s="711"/>
      <c r="V2240" s="711"/>
      <c r="W2240" s="711"/>
      <c r="X2240" s="711"/>
      <c r="Y2240" s="711"/>
      <c r="Z2240" s="485"/>
      <c r="AA2240" s="736"/>
      <c r="AB2240" s="484"/>
    </row>
    <row r="2241" spans="1:28" s="467" customFormat="1" x14ac:dyDescent="0.25">
      <c r="A2241" s="1210"/>
      <c r="B2241" s="1211" t="s">
        <v>1860</v>
      </c>
      <c r="C2241" s="444"/>
      <c r="D2241" s="846"/>
      <c r="E2241" s="1212"/>
      <c r="F2241" s="1213"/>
      <c r="G2241" s="847"/>
      <c r="H2241" s="711"/>
      <c r="I2241" s="711"/>
      <c r="J2241" s="711"/>
      <c r="K2241" s="711"/>
      <c r="L2241" s="711"/>
      <c r="M2241" s="711"/>
      <c r="N2241" s="711"/>
      <c r="O2241" s="711"/>
      <c r="P2241" s="711"/>
      <c r="Q2241" s="711"/>
      <c r="R2241" s="711"/>
      <c r="S2241" s="711"/>
      <c r="T2241" s="711"/>
      <c r="U2241" s="711"/>
      <c r="V2241" s="711"/>
      <c r="W2241" s="711"/>
      <c r="X2241" s="711"/>
      <c r="Y2241" s="711"/>
      <c r="Z2241" s="485"/>
      <c r="AA2241" s="736"/>
      <c r="AB2241" s="484"/>
    </row>
    <row r="2242" spans="1:28" s="467" customFormat="1" x14ac:dyDescent="0.25">
      <c r="A2242" s="1210"/>
      <c r="B2242" s="1211"/>
      <c r="C2242" s="444"/>
      <c r="D2242" s="846"/>
      <c r="E2242" s="1212"/>
      <c r="F2242" s="1213"/>
      <c r="G2242" s="847"/>
      <c r="H2242" s="711"/>
      <c r="I2242" s="711"/>
      <c r="J2242" s="711"/>
      <c r="K2242" s="711"/>
      <c r="L2242" s="711"/>
      <c r="M2242" s="711"/>
      <c r="N2242" s="711"/>
      <c r="O2242" s="711"/>
      <c r="P2242" s="711"/>
      <c r="Q2242" s="711"/>
      <c r="R2242" s="711"/>
      <c r="S2242" s="711"/>
      <c r="T2242" s="711"/>
      <c r="U2242" s="711"/>
      <c r="V2242" s="711"/>
      <c r="W2242" s="711"/>
      <c r="X2242" s="711"/>
      <c r="Y2242" s="711"/>
      <c r="Z2242" s="485"/>
      <c r="AA2242" s="736"/>
      <c r="AB2242" s="484"/>
    </row>
    <row r="2243" spans="1:28" s="467" customFormat="1" ht="25.5" x14ac:dyDescent="0.25">
      <c r="A2243" s="212">
        <v>12</v>
      </c>
      <c r="B2243" s="1214" t="s">
        <v>1861</v>
      </c>
      <c r="C2243" s="213" t="s">
        <v>93</v>
      </c>
      <c r="D2243" s="214" t="s">
        <v>1770</v>
      </c>
      <c r="E2243" s="215" t="s">
        <v>1862</v>
      </c>
      <c r="F2243" s="216" t="s">
        <v>1772</v>
      </c>
      <c r="G2243" s="217" t="s">
        <v>44</v>
      </c>
      <c r="H2243" s="218" t="s">
        <v>44</v>
      </c>
      <c r="I2243" s="218" t="s">
        <v>44</v>
      </c>
      <c r="J2243" s="218" t="s">
        <v>44</v>
      </c>
      <c r="K2243" s="1209">
        <f>SUM(L2243-15)</f>
        <v>42009</v>
      </c>
      <c r="L2243" s="218">
        <f>SUM(M2243*1)</f>
        <v>42024</v>
      </c>
      <c r="M2243" s="218">
        <f>SUM(N2243*1)</f>
        <v>42024</v>
      </c>
      <c r="N2243" s="218">
        <f>SUM(O2243-1)</f>
        <v>42024</v>
      </c>
      <c r="O2243" s="218">
        <f>SUM(U2243-3)</f>
        <v>42025</v>
      </c>
      <c r="P2243" s="218">
        <f>SUM(U2243*1)</f>
        <v>42028</v>
      </c>
      <c r="Q2243" s="218" t="s">
        <v>44</v>
      </c>
      <c r="R2243" s="218" t="s">
        <v>44</v>
      </c>
      <c r="S2243" s="218" t="s">
        <v>44</v>
      </c>
      <c r="T2243" s="218" t="s">
        <v>44</v>
      </c>
      <c r="U2243" s="218">
        <f>SUM(V2243-3)</f>
        <v>42028</v>
      </c>
      <c r="V2243" s="218">
        <f>SUM(W2243-3)</f>
        <v>42031</v>
      </c>
      <c r="W2243" s="218">
        <v>42034</v>
      </c>
      <c r="X2243" s="218">
        <f>W2243</f>
        <v>42034</v>
      </c>
      <c r="Y2243" s="218"/>
      <c r="Z2243" s="219"/>
      <c r="AA2243" s="220">
        <v>2000</v>
      </c>
      <c r="AB2243" s="220"/>
    </row>
    <row r="2244" spans="1:28" s="467" customFormat="1" x14ac:dyDescent="0.25">
      <c r="A2244" s="1210"/>
      <c r="B2244" s="1211" t="s">
        <v>1863</v>
      </c>
      <c r="C2244" s="444"/>
      <c r="D2244" s="846"/>
      <c r="E2244" s="1212"/>
      <c r="F2244" s="1213"/>
      <c r="G2244" s="847"/>
      <c r="H2244" s="711"/>
      <c r="I2244" s="711"/>
      <c r="J2244" s="711"/>
      <c r="K2244" s="711"/>
      <c r="L2244" s="711"/>
      <c r="M2244" s="711"/>
      <c r="N2244" s="711"/>
      <c r="O2244" s="711"/>
      <c r="P2244" s="711"/>
      <c r="Q2244" s="711"/>
      <c r="R2244" s="711"/>
      <c r="S2244" s="711"/>
      <c r="T2244" s="711"/>
      <c r="U2244" s="711"/>
      <c r="V2244" s="711"/>
      <c r="W2244" s="711"/>
      <c r="X2244" s="711"/>
      <c r="Y2244" s="711"/>
      <c r="Z2244" s="485"/>
      <c r="AA2244" s="736"/>
      <c r="AB2244" s="484"/>
    </row>
    <row r="2245" spans="1:28" s="467" customFormat="1" x14ac:dyDescent="0.25">
      <c r="A2245" s="1210"/>
      <c r="B2245" s="1211"/>
      <c r="C2245" s="444"/>
      <c r="D2245" s="846"/>
      <c r="E2245" s="1212"/>
      <c r="F2245" s="1213"/>
      <c r="G2245" s="847"/>
      <c r="H2245" s="711"/>
      <c r="I2245" s="711"/>
      <c r="J2245" s="711"/>
      <c r="K2245" s="711"/>
      <c r="L2245" s="711"/>
      <c r="M2245" s="711"/>
      <c r="N2245" s="711"/>
      <c r="O2245" s="711"/>
      <c r="P2245" s="711"/>
      <c r="Q2245" s="711"/>
      <c r="R2245" s="711"/>
      <c r="S2245" s="711"/>
      <c r="T2245" s="711"/>
      <c r="U2245" s="711"/>
      <c r="V2245" s="711"/>
      <c r="W2245" s="711"/>
      <c r="X2245" s="711"/>
      <c r="Y2245" s="711"/>
      <c r="Z2245" s="485"/>
      <c r="AA2245" s="736"/>
      <c r="AB2245" s="484"/>
    </row>
    <row r="2246" spans="1:28" s="467" customFormat="1" ht="25.5" x14ac:dyDescent="0.25">
      <c r="A2246" s="212">
        <v>13</v>
      </c>
      <c r="B2246" s="1214" t="s">
        <v>1864</v>
      </c>
      <c r="C2246" s="213" t="s">
        <v>93</v>
      </c>
      <c r="D2246" s="214" t="s">
        <v>1770</v>
      </c>
      <c r="E2246" s="215" t="s">
        <v>1865</v>
      </c>
      <c r="F2246" s="216" t="s">
        <v>1772</v>
      </c>
      <c r="G2246" s="217" t="s">
        <v>44</v>
      </c>
      <c r="H2246" s="218" t="s">
        <v>44</v>
      </c>
      <c r="I2246" s="218" t="s">
        <v>44</v>
      </c>
      <c r="J2246" s="218" t="s">
        <v>44</v>
      </c>
      <c r="K2246" s="1209">
        <f>SUM(L2246-15)</f>
        <v>42009</v>
      </c>
      <c r="L2246" s="218">
        <f>SUM(M2246*1)</f>
        <v>42024</v>
      </c>
      <c r="M2246" s="218">
        <f>SUM(N2246*1)</f>
        <v>42024</v>
      </c>
      <c r="N2246" s="218">
        <f>SUM(O2246-1)</f>
        <v>42024</v>
      </c>
      <c r="O2246" s="218">
        <f>SUM(U2246-3)</f>
        <v>42025</v>
      </c>
      <c r="P2246" s="218">
        <f>SUM(U2246*1)</f>
        <v>42028</v>
      </c>
      <c r="Q2246" s="218" t="s">
        <v>44</v>
      </c>
      <c r="R2246" s="218" t="s">
        <v>44</v>
      </c>
      <c r="S2246" s="218" t="s">
        <v>44</v>
      </c>
      <c r="T2246" s="218" t="s">
        <v>44</v>
      </c>
      <c r="U2246" s="218">
        <f>SUM(V2246-3)</f>
        <v>42028</v>
      </c>
      <c r="V2246" s="218">
        <f>SUM(W2246-3)</f>
        <v>42031</v>
      </c>
      <c r="W2246" s="218">
        <v>42034</v>
      </c>
      <c r="X2246" s="218">
        <v>42185</v>
      </c>
      <c r="Y2246" s="218"/>
      <c r="Z2246" s="219"/>
      <c r="AA2246" s="220">
        <v>10000</v>
      </c>
      <c r="AB2246" s="220"/>
    </row>
    <row r="2247" spans="1:28" s="467" customFormat="1" ht="15.75" x14ac:dyDescent="0.25">
      <c r="A2247" s="1210"/>
      <c r="B2247" s="1215" t="s">
        <v>1866</v>
      </c>
      <c r="C2247" s="444"/>
      <c r="D2247" s="846"/>
      <c r="E2247" s="1212"/>
      <c r="F2247" s="1213"/>
      <c r="G2247" s="847"/>
      <c r="H2247" s="711"/>
      <c r="I2247" s="711"/>
      <c r="J2247" s="711"/>
      <c r="K2247" s="711"/>
      <c r="L2247" s="711"/>
      <c r="M2247" s="711"/>
      <c r="N2247" s="711"/>
      <c r="O2247" s="711"/>
      <c r="P2247" s="711"/>
      <c r="Q2247" s="711"/>
      <c r="R2247" s="711"/>
      <c r="S2247" s="711"/>
      <c r="T2247" s="711"/>
      <c r="U2247" s="711"/>
      <c r="V2247" s="711"/>
      <c r="W2247" s="711"/>
      <c r="X2247" s="711"/>
      <c r="Y2247" s="711"/>
      <c r="Z2247" s="485"/>
      <c r="AA2247" s="736"/>
      <c r="AB2247" s="484"/>
    </row>
    <row r="2248" spans="1:28" s="467" customFormat="1" x14ac:dyDescent="0.25">
      <c r="A2248" s="1210"/>
      <c r="B2248" s="1211"/>
      <c r="C2248" s="444"/>
      <c r="D2248" s="846"/>
      <c r="E2248" s="1212"/>
      <c r="F2248" s="1213"/>
      <c r="G2248" s="847"/>
      <c r="H2248" s="711"/>
      <c r="I2248" s="711"/>
      <c r="J2248" s="711"/>
      <c r="K2248" s="711"/>
      <c r="L2248" s="711"/>
      <c r="M2248" s="711"/>
      <c r="N2248" s="711"/>
      <c r="O2248" s="711"/>
      <c r="P2248" s="711"/>
      <c r="Q2248" s="711"/>
      <c r="R2248" s="711"/>
      <c r="S2248" s="711"/>
      <c r="T2248" s="711"/>
      <c r="U2248" s="711"/>
      <c r="V2248" s="711"/>
      <c r="W2248" s="711"/>
      <c r="X2248" s="711"/>
      <c r="Y2248" s="711"/>
      <c r="Z2248" s="485"/>
      <c r="AA2248" s="736"/>
      <c r="AB2248" s="484"/>
    </row>
    <row r="2249" spans="1:28" s="467" customFormat="1" ht="25.5" x14ac:dyDescent="0.25">
      <c r="A2249" s="212">
        <v>14</v>
      </c>
      <c r="B2249" s="1214" t="s">
        <v>1867</v>
      </c>
      <c r="C2249" s="213" t="s">
        <v>93</v>
      </c>
      <c r="D2249" s="214" t="s">
        <v>1770</v>
      </c>
      <c r="E2249" s="215" t="s">
        <v>1868</v>
      </c>
      <c r="F2249" s="216" t="s">
        <v>1772</v>
      </c>
      <c r="G2249" s="217" t="s">
        <v>44</v>
      </c>
      <c r="H2249" s="218" t="s">
        <v>44</v>
      </c>
      <c r="I2249" s="218" t="s">
        <v>44</v>
      </c>
      <c r="J2249" s="218" t="s">
        <v>44</v>
      </c>
      <c r="K2249" s="1209">
        <f>SUM(L2249-15)</f>
        <v>42009</v>
      </c>
      <c r="L2249" s="218">
        <f>SUM(M2249*1)</f>
        <v>42024</v>
      </c>
      <c r="M2249" s="218">
        <f>SUM(N2249*1)</f>
        <v>42024</v>
      </c>
      <c r="N2249" s="218">
        <f>SUM(O2249-1)</f>
        <v>42024</v>
      </c>
      <c r="O2249" s="218">
        <f>SUM(U2249-3)</f>
        <v>42025</v>
      </c>
      <c r="P2249" s="218">
        <f>SUM(U2249*1)</f>
        <v>42028</v>
      </c>
      <c r="Q2249" s="218" t="s">
        <v>44</v>
      </c>
      <c r="R2249" s="218" t="s">
        <v>44</v>
      </c>
      <c r="S2249" s="218" t="s">
        <v>44</v>
      </c>
      <c r="T2249" s="218" t="s">
        <v>44</v>
      </c>
      <c r="U2249" s="218">
        <f>SUM(V2249-3)</f>
        <v>42028</v>
      </c>
      <c r="V2249" s="218">
        <f>SUM(W2249-3)</f>
        <v>42031</v>
      </c>
      <c r="W2249" s="218">
        <v>42034</v>
      </c>
      <c r="X2249" s="218">
        <f>W2249</f>
        <v>42034</v>
      </c>
      <c r="Y2249" s="218"/>
      <c r="Z2249" s="219"/>
      <c r="AA2249" s="220">
        <v>8000</v>
      </c>
      <c r="AB2249" s="220"/>
    </row>
    <row r="2250" spans="1:28" s="467" customFormat="1" x14ac:dyDescent="0.25">
      <c r="A2250" s="1210"/>
      <c r="B2250" s="1211" t="s">
        <v>1869</v>
      </c>
      <c r="C2250" s="444"/>
      <c r="D2250" s="846"/>
      <c r="E2250" s="1212"/>
      <c r="F2250" s="1213"/>
      <c r="G2250" s="847"/>
      <c r="H2250" s="711"/>
      <c r="I2250" s="711"/>
      <c r="J2250" s="711"/>
      <c r="K2250" s="711"/>
      <c r="L2250" s="711"/>
      <c r="M2250" s="711"/>
      <c r="N2250" s="711"/>
      <c r="O2250" s="711"/>
      <c r="P2250" s="711"/>
      <c r="Q2250" s="711"/>
      <c r="R2250" s="711"/>
      <c r="S2250" s="711"/>
      <c r="T2250" s="711"/>
      <c r="U2250" s="711"/>
      <c r="V2250" s="711"/>
      <c r="W2250" s="711"/>
      <c r="X2250" s="711"/>
      <c r="Y2250" s="711"/>
      <c r="Z2250" s="485"/>
      <c r="AA2250" s="736"/>
      <c r="AB2250" s="484"/>
    </row>
    <row r="2251" spans="1:28" s="467" customFormat="1" x14ac:dyDescent="0.25">
      <c r="A2251" s="1210"/>
      <c r="B2251" s="1211"/>
      <c r="C2251" s="444"/>
      <c r="D2251" s="846"/>
      <c r="E2251" s="1212"/>
      <c r="F2251" s="1213"/>
      <c r="G2251" s="847"/>
      <c r="H2251" s="711"/>
      <c r="I2251" s="711"/>
      <c r="J2251" s="711"/>
      <c r="K2251" s="711"/>
      <c r="L2251" s="711"/>
      <c r="M2251" s="711"/>
      <c r="N2251" s="711"/>
      <c r="O2251" s="711"/>
      <c r="P2251" s="711"/>
      <c r="Q2251" s="711"/>
      <c r="R2251" s="711"/>
      <c r="S2251" s="711"/>
      <c r="T2251" s="711"/>
      <c r="U2251" s="711"/>
      <c r="V2251" s="711"/>
      <c r="W2251" s="711"/>
      <c r="X2251" s="711"/>
      <c r="Y2251" s="711"/>
      <c r="Z2251" s="485"/>
      <c r="AA2251" s="736"/>
      <c r="AB2251" s="484"/>
    </row>
    <row r="2252" spans="1:28" s="467" customFormat="1" ht="25.5" x14ac:dyDescent="0.25">
      <c r="A2252" s="212">
        <v>15</v>
      </c>
      <c r="B2252" s="1214" t="s">
        <v>1870</v>
      </c>
      <c r="C2252" s="213" t="s">
        <v>307</v>
      </c>
      <c r="D2252" s="214" t="s">
        <v>1770</v>
      </c>
      <c r="E2252" s="215" t="s">
        <v>1871</v>
      </c>
      <c r="F2252" s="216" t="s">
        <v>1772</v>
      </c>
      <c r="G2252" s="217" t="s">
        <v>44</v>
      </c>
      <c r="H2252" s="218" t="s">
        <v>44</v>
      </c>
      <c r="I2252" s="218" t="s">
        <v>44</v>
      </c>
      <c r="J2252" s="218" t="s">
        <v>44</v>
      </c>
      <c r="K2252" s="1209">
        <f>SUM(L2252-15)</f>
        <v>42009</v>
      </c>
      <c r="L2252" s="218">
        <f>SUM(M2252*1)</f>
        <v>42024</v>
      </c>
      <c r="M2252" s="218">
        <f>SUM(N2252*1)</f>
        <v>42024</v>
      </c>
      <c r="N2252" s="218">
        <f>SUM(O2252-1)</f>
        <v>42024</v>
      </c>
      <c r="O2252" s="218">
        <f>SUM(U2252-3)</f>
        <v>42025</v>
      </c>
      <c r="P2252" s="218">
        <f>SUM(U2252*1)</f>
        <v>42028</v>
      </c>
      <c r="Q2252" s="218" t="s">
        <v>44</v>
      </c>
      <c r="R2252" s="218" t="s">
        <v>44</v>
      </c>
      <c r="S2252" s="218" t="s">
        <v>44</v>
      </c>
      <c r="T2252" s="218" t="s">
        <v>44</v>
      </c>
      <c r="U2252" s="218">
        <f>SUM(V2252-3)</f>
        <v>42028</v>
      </c>
      <c r="V2252" s="218">
        <f>SUM(W2252-3)</f>
        <v>42031</v>
      </c>
      <c r="W2252" s="218">
        <v>42034</v>
      </c>
      <c r="X2252" s="218">
        <f>W2252</f>
        <v>42034</v>
      </c>
      <c r="Y2252" s="218"/>
      <c r="Z2252" s="219"/>
      <c r="AA2252" s="220">
        <v>26612.149999999998</v>
      </c>
      <c r="AB2252" s="220"/>
    </row>
    <row r="2253" spans="1:28" s="268" customFormat="1" ht="15.75" x14ac:dyDescent="0.25">
      <c r="A2253" s="842"/>
      <c r="B2253" s="245" t="s">
        <v>1872</v>
      </c>
      <c r="C2253" s="1216"/>
      <c r="D2253" s="223"/>
      <c r="E2253" s="762"/>
      <c r="F2253" s="555"/>
      <c r="G2253" s="205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845"/>
      <c r="AA2253" s="226"/>
      <c r="AB2253" s="235"/>
    </row>
    <row r="2254" spans="1:28" s="268" customFormat="1" ht="15.75" x14ac:dyDescent="0.25">
      <c r="A2254" s="842"/>
      <c r="B2254" s="245" t="s">
        <v>1873</v>
      </c>
      <c r="C2254" s="1216"/>
      <c r="D2254" s="223"/>
      <c r="E2254" s="762"/>
      <c r="F2254" s="555"/>
      <c r="G2254" s="205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845"/>
      <c r="AA2254" s="226"/>
      <c r="AB2254" s="235"/>
    </row>
    <row r="2255" spans="1:28" s="268" customFormat="1" ht="15.75" x14ac:dyDescent="0.25">
      <c r="A2255" s="842"/>
      <c r="B2255" s="245" t="s">
        <v>1874</v>
      </c>
      <c r="C2255" s="1216"/>
      <c r="D2255" s="223"/>
      <c r="E2255" s="762"/>
      <c r="F2255" s="555"/>
      <c r="G2255" s="205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845"/>
      <c r="AA2255" s="226"/>
      <c r="AB2255" s="235"/>
    </row>
    <row r="2256" spans="1:28" s="268" customFormat="1" ht="15.75" x14ac:dyDescent="0.25">
      <c r="A2256" s="842"/>
      <c r="B2256" s="245" t="s">
        <v>1875</v>
      </c>
      <c r="C2256" s="1216"/>
      <c r="D2256" s="223"/>
      <c r="E2256" s="762"/>
      <c r="F2256" s="555"/>
      <c r="G2256" s="205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845"/>
      <c r="AA2256" s="226"/>
      <c r="AB2256" s="235"/>
    </row>
    <row r="2257" spans="1:28" s="268" customFormat="1" ht="15.75" x14ac:dyDescent="0.25">
      <c r="A2257" s="842"/>
      <c r="B2257" s="245" t="s">
        <v>1876</v>
      </c>
      <c r="C2257" s="1216"/>
      <c r="D2257" s="223"/>
      <c r="E2257" s="762"/>
      <c r="F2257" s="555"/>
      <c r="G2257" s="205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845"/>
      <c r="AA2257" s="226"/>
      <c r="AB2257" s="235"/>
    </row>
    <row r="2258" spans="1:28" s="268" customFormat="1" ht="15.75" x14ac:dyDescent="0.25">
      <c r="A2258" s="842"/>
      <c r="B2258" s="245" t="s">
        <v>1877</v>
      </c>
      <c r="C2258" s="1216"/>
      <c r="D2258" s="223"/>
      <c r="E2258" s="762"/>
      <c r="F2258" s="555"/>
      <c r="G2258" s="205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845"/>
      <c r="AA2258" s="226"/>
      <c r="AB2258" s="235"/>
    </row>
    <row r="2259" spans="1:28" s="268" customFormat="1" x14ac:dyDescent="0.25">
      <c r="A2259" s="842"/>
      <c r="B2259" s="1217"/>
      <c r="C2259" s="1216"/>
      <c r="D2259" s="223"/>
      <c r="E2259" s="762"/>
      <c r="F2259" s="555"/>
      <c r="G2259" s="205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845"/>
      <c r="AA2259" s="226"/>
      <c r="AB2259" s="235"/>
    </row>
    <row r="2260" spans="1:28" s="268" customFormat="1" ht="25.5" x14ac:dyDescent="0.25">
      <c r="A2260" s="212">
        <v>15.1</v>
      </c>
      <c r="B2260" s="1214" t="s">
        <v>1870</v>
      </c>
      <c r="C2260" s="213" t="s">
        <v>307</v>
      </c>
      <c r="D2260" s="214" t="s">
        <v>1770</v>
      </c>
      <c r="E2260" s="215" t="s">
        <v>1871</v>
      </c>
      <c r="F2260" s="216" t="s">
        <v>1772</v>
      </c>
      <c r="G2260" s="217" t="s">
        <v>44</v>
      </c>
      <c r="H2260" s="218" t="s">
        <v>44</v>
      </c>
      <c r="I2260" s="218" t="s">
        <v>44</v>
      </c>
      <c r="J2260" s="218" t="s">
        <v>44</v>
      </c>
      <c r="K2260" s="1209">
        <f>SUM(L2260-15)</f>
        <v>42009</v>
      </c>
      <c r="L2260" s="218">
        <f>SUM(M2260*1)</f>
        <v>42024</v>
      </c>
      <c r="M2260" s="218">
        <f>SUM(N2260*1)</f>
        <v>42024</v>
      </c>
      <c r="N2260" s="218">
        <f>SUM(O2260-1)</f>
        <v>42024</v>
      </c>
      <c r="O2260" s="218">
        <f>SUM(U2260-3)</f>
        <v>42025</v>
      </c>
      <c r="P2260" s="218">
        <f>SUM(U2260*1)</f>
        <v>42028</v>
      </c>
      <c r="Q2260" s="218" t="s">
        <v>44</v>
      </c>
      <c r="R2260" s="218" t="s">
        <v>44</v>
      </c>
      <c r="S2260" s="218" t="s">
        <v>44</v>
      </c>
      <c r="T2260" s="218" t="s">
        <v>44</v>
      </c>
      <c r="U2260" s="218">
        <f>SUM(V2260-3)</f>
        <v>42028</v>
      </c>
      <c r="V2260" s="218">
        <f>SUM(W2260-3)</f>
        <v>42031</v>
      </c>
      <c r="W2260" s="218">
        <v>42034</v>
      </c>
      <c r="X2260" s="218">
        <f>W2260</f>
        <v>42034</v>
      </c>
      <c r="Y2260" s="218"/>
      <c r="Z2260" s="219"/>
      <c r="AA2260" s="220">
        <v>73387.849839999995</v>
      </c>
      <c r="AB2260" s="220"/>
    </row>
    <row r="2261" spans="1:28" s="268" customFormat="1" x14ac:dyDescent="0.25">
      <c r="A2261" s="842"/>
      <c r="B2261" s="1218" t="s">
        <v>1878</v>
      </c>
      <c r="C2261" s="1216"/>
      <c r="D2261" s="223"/>
      <c r="E2261" s="762"/>
      <c r="F2261" s="555"/>
      <c r="G2261" s="205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845"/>
      <c r="AA2261" s="226"/>
      <c r="AB2261" s="235"/>
    </row>
    <row r="2262" spans="1:28" s="268" customFormat="1" x14ac:dyDescent="0.25">
      <c r="A2262" s="842"/>
      <c r="B2262" s="1218" t="s">
        <v>1879</v>
      </c>
      <c r="C2262" s="1216"/>
      <c r="D2262" s="223"/>
      <c r="E2262" s="762"/>
      <c r="F2262" s="555"/>
      <c r="G2262" s="205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845"/>
      <c r="AA2262" s="226"/>
      <c r="AB2262" s="235"/>
    </row>
    <row r="2263" spans="1:28" s="268" customFormat="1" x14ac:dyDescent="0.25">
      <c r="A2263" s="842"/>
      <c r="B2263" s="1218" t="s">
        <v>1880</v>
      </c>
      <c r="C2263" s="1216"/>
      <c r="D2263" s="223"/>
      <c r="E2263" s="762"/>
      <c r="F2263" s="555"/>
      <c r="G2263" s="205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845"/>
      <c r="AA2263" s="226"/>
      <c r="AB2263" s="235"/>
    </row>
    <row r="2264" spans="1:28" s="268" customFormat="1" x14ac:dyDescent="0.25">
      <c r="A2264" s="842"/>
      <c r="B2264" s="1218" t="s">
        <v>1881</v>
      </c>
      <c r="C2264" s="1216"/>
      <c r="D2264" s="223"/>
      <c r="E2264" s="762"/>
      <c r="F2264" s="555"/>
      <c r="G2264" s="205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845"/>
      <c r="AA2264" s="226"/>
      <c r="AB2264" s="235"/>
    </row>
    <row r="2265" spans="1:28" s="268" customFormat="1" x14ac:dyDescent="0.25">
      <c r="A2265" s="842"/>
      <c r="B2265" s="1218"/>
      <c r="C2265" s="1216"/>
      <c r="D2265" s="223"/>
      <c r="E2265" s="762"/>
      <c r="F2265" s="555"/>
      <c r="G2265" s="205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845"/>
      <c r="AA2265" s="226"/>
      <c r="AB2265" s="235"/>
    </row>
    <row r="2266" spans="1:28" s="268" customFormat="1" ht="25.5" x14ac:dyDescent="0.25">
      <c r="A2266" s="212">
        <v>16</v>
      </c>
      <c r="B2266" s="1214" t="s">
        <v>1070</v>
      </c>
      <c r="C2266" s="213" t="s">
        <v>307</v>
      </c>
      <c r="D2266" s="214" t="s">
        <v>1770</v>
      </c>
      <c r="E2266" s="215" t="s">
        <v>1882</v>
      </c>
      <c r="F2266" s="216" t="s">
        <v>1772</v>
      </c>
      <c r="G2266" s="217" t="s">
        <v>44</v>
      </c>
      <c r="H2266" s="218" t="s">
        <v>44</v>
      </c>
      <c r="I2266" s="218" t="s">
        <v>44</v>
      </c>
      <c r="J2266" s="218" t="s">
        <v>44</v>
      </c>
      <c r="K2266" s="1209">
        <f>SUM(L2266-15)</f>
        <v>42282</v>
      </c>
      <c r="L2266" s="218">
        <f>SUM(M2266*1)</f>
        <v>42297</v>
      </c>
      <c r="M2266" s="218">
        <f>SUM(N2266*1)</f>
        <v>42297</v>
      </c>
      <c r="N2266" s="218">
        <f>SUM(O2266-1)</f>
        <v>42297</v>
      </c>
      <c r="O2266" s="218">
        <f>SUM(U2266-3)</f>
        <v>42298</v>
      </c>
      <c r="P2266" s="218">
        <f>SUM(U2266*1)</f>
        <v>42301</v>
      </c>
      <c r="Q2266" s="218" t="s">
        <v>44</v>
      </c>
      <c r="R2266" s="218" t="s">
        <v>44</v>
      </c>
      <c r="S2266" s="218" t="s">
        <v>44</v>
      </c>
      <c r="T2266" s="218" t="s">
        <v>44</v>
      </c>
      <c r="U2266" s="218">
        <f>SUM(V2266-3)</f>
        <v>42301</v>
      </c>
      <c r="V2266" s="218">
        <f>SUM(W2266-3)</f>
        <v>42304</v>
      </c>
      <c r="W2266" s="218">
        <v>42307</v>
      </c>
      <c r="X2266" s="218">
        <f>W2266</f>
        <v>42307</v>
      </c>
      <c r="Y2266" s="218"/>
      <c r="Z2266" s="219"/>
      <c r="AA2266" s="220">
        <v>10000</v>
      </c>
      <c r="AB2266" s="220"/>
    </row>
    <row r="2267" spans="1:28" s="268" customFormat="1" x14ac:dyDescent="0.25">
      <c r="A2267" s="842"/>
      <c r="B2267" s="1218" t="s">
        <v>1883</v>
      </c>
      <c r="C2267" s="1216"/>
      <c r="D2267" s="223"/>
      <c r="E2267" s="762"/>
      <c r="F2267" s="555"/>
      <c r="G2267" s="205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845"/>
      <c r="AA2267" s="226"/>
      <c r="AB2267" s="235"/>
    </row>
    <row r="2268" spans="1:28" s="268" customFormat="1" x14ac:dyDescent="0.25">
      <c r="A2268" s="842"/>
      <c r="B2268" s="1218" t="s">
        <v>1884</v>
      </c>
      <c r="C2268" s="1216"/>
      <c r="D2268" s="223"/>
      <c r="E2268" s="762"/>
      <c r="F2268" s="555"/>
      <c r="G2268" s="205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845"/>
      <c r="AA2268" s="226"/>
      <c r="AB2268" s="235"/>
    </row>
    <row r="2269" spans="1:28" s="268" customFormat="1" x14ac:dyDescent="0.25">
      <c r="A2269" s="842"/>
      <c r="B2269" s="1218" t="s">
        <v>1885</v>
      </c>
      <c r="C2269" s="1216"/>
      <c r="D2269" s="223"/>
      <c r="E2269" s="762"/>
      <c r="F2269" s="555"/>
      <c r="G2269" s="205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845"/>
      <c r="AA2269" s="226"/>
      <c r="AB2269" s="235"/>
    </row>
    <row r="2270" spans="1:28" s="268" customFormat="1" x14ac:dyDescent="0.25">
      <c r="A2270" s="842"/>
      <c r="B2270" s="1218" t="s">
        <v>1886</v>
      </c>
      <c r="C2270" s="1216"/>
      <c r="D2270" s="223"/>
      <c r="E2270" s="762"/>
      <c r="F2270" s="555"/>
      <c r="G2270" s="205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845"/>
      <c r="AA2270" s="226"/>
      <c r="AB2270" s="235"/>
    </row>
    <row r="2271" spans="1:28" s="268" customFormat="1" x14ac:dyDescent="0.25">
      <c r="A2271" s="842"/>
      <c r="B2271" s="1218" t="s">
        <v>1887</v>
      </c>
      <c r="C2271" s="1216"/>
      <c r="D2271" s="223"/>
      <c r="E2271" s="762"/>
      <c r="F2271" s="555"/>
      <c r="G2271" s="205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845"/>
      <c r="AA2271" s="226"/>
      <c r="AB2271" s="235"/>
    </row>
    <row r="2272" spans="1:28" s="268" customFormat="1" x14ac:dyDescent="0.25">
      <c r="A2272" s="842"/>
      <c r="B2272" s="1218" t="s">
        <v>1888</v>
      </c>
      <c r="C2272" s="1216"/>
      <c r="D2272" s="223"/>
      <c r="E2272" s="762"/>
      <c r="F2272" s="555"/>
      <c r="G2272" s="205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845"/>
      <c r="AA2272" s="226"/>
      <c r="AB2272" s="235"/>
    </row>
    <row r="2273" spans="1:28" s="268" customFormat="1" x14ac:dyDescent="0.25">
      <c r="A2273" s="842"/>
      <c r="B2273" s="1218"/>
      <c r="C2273" s="1216"/>
      <c r="D2273" s="223"/>
      <c r="E2273" s="762"/>
      <c r="F2273" s="555"/>
      <c r="G2273" s="205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845"/>
      <c r="AA2273" s="226"/>
      <c r="AB2273" s="235"/>
    </row>
    <row r="2274" spans="1:28" s="268" customFormat="1" ht="25.5" x14ac:dyDescent="0.25">
      <c r="A2274" s="212">
        <v>17</v>
      </c>
      <c r="B2274" s="1214" t="s">
        <v>1889</v>
      </c>
      <c r="C2274" s="213" t="s">
        <v>307</v>
      </c>
      <c r="D2274" s="214" t="s">
        <v>1770</v>
      </c>
      <c r="E2274" s="215" t="s">
        <v>1890</v>
      </c>
      <c r="F2274" s="216" t="s">
        <v>1772</v>
      </c>
      <c r="G2274" s="217" t="s">
        <v>44</v>
      </c>
      <c r="H2274" s="218" t="s">
        <v>44</v>
      </c>
      <c r="I2274" s="218" t="s">
        <v>44</v>
      </c>
      <c r="J2274" s="218" t="s">
        <v>44</v>
      </c>
      <c r="K2274" s="1209">
        <f>SUM(L2274-15)</f>
        <v>42068</v>
      </c>
      <c r="L2274" s="218">
        <f>SUM(M2274*1)</f>
        <v>42083</v>
      </c>
      <c r="M2274" s="218">
        <f>SUM(N2274*1)</f>
        <v>42083</v>
      </c>
      <c r="N2274" s="218">
        <f>SUM(O2274-1)</f>
        <v>42083</v>
      </c>
      <c r="O2274" s="218">
        <f>SUM(U2274-3)</f>
        <v>42084</v>
      </c>
      <c r="P2274" s="218">
        <f>SUM(U2274*1)</f>
        <v>42087</v>
      </c>
      <c r="Q2274" s="218" t="s">
        <v>44</v>
      </c>
      <c r="R2274" s="218" t="s">
        <v>44</v>
      </c>
      <c r="S2274" s="218" t="s">
        <v>44</v>
      </c>
      <c r="T2274" s="218" t="s">
        <v>44</v>
      </c>
      <c r="U2274" s="218">
        <f>SUM(V2274-3)</f>
        <v>42087</v>
      </c>
      <c r="V2274" s="218">
        <f>SUM(W2274-3)</f>
        <v>42090</v>
      </c>
      <c r="W2274" s="218">
        <v>42093</v>
      </c>
      <c r="X2274" s="218">
        <f>W2274</f>
        <v>42093</v>
      </c>
      <c r="Y2274" s="218"/>
      <c r="Z2274" s="219"/>
      <c r="AA2274" s="220">
        <v>15000</v>
      </c>
      <c r="AB2274" s="220"/>
    </row>
    <row r="2275" spans="1:28" s="268" customFormat="1" x14ac:dyDescent="0.25">
      <c r="A2275" s="842"/>
      <c r="B2275" s="1218" t="s">
        <v>1891</v>
      </c>
      <c r="C2275" s="1216"/>
      <c r="D2275" s="223"/>
      <c r="E2275" s="762"/>
      <c r="F2275" s="555"/>
      <c r="G2275" s="205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845"/>
      <c r="AA2275" s="226"/>
      <c r="AB2275" s="235"/>
    </row>
    <row r="2276" spans="1:28" s="268" customFormat="1" x14ac:dyDescent="0.25">
      <c r="A2276" s="842"/>
      <c r="B2276" s="1218"/>
      <c r="C2276" s="1216"/>
      <c r="D2276" s="223"/>
      <c r="E2276" s="762"/>
      <c r="F2276" s="555"/>
      <c r="G2276" s="205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845"/>
      <c r="AA2276" s="226"/>
      <c r="AB2276" s="235"/>
    </row>
    <row r="2277" spans="1:28" s="268" customFormat="1" ht="25.5" x14ac:dyDescent="0.25">
      <c r="A2277" s="212">
        <v>18</v>
      </c>
      <c r="B2277" s="1214" t="s">
        <v>1892</v>
      </c>
      <c r="C2277" s="213" t="s">
        <v>307</v>
      </c>
      <c r="D2277" s="214" t="s">
        <v>1770</v>
      </c>
      <c r="E2277" s="215" t="s">
        <v>1893</v>
      </c>
      <c r="F2277" s="216" t="s">
        <v>1772</v>
      </c>
      <c r="G2277" s="217" t="s">
        <v>44</v>
      </c>
      <c r="H2277" s="218" t="s">
        <v>44</v>
      </c>
      <c r="I2277" s="218" t="s">
        <v>44</v>
      </c>
      <c r="J2277" s="218" t="s">
        <v>44</v>
      </c>
      <c r="K2277" s="1209">
        <f>SUM(L2277-15)</f>
        <v>42160</v>
      </c>
      <c r="L2277" s="218">
        <f>SUM(M2277*1)</f>
        <v>42175</v>
      </c>
      <c r="M2277" s="218">
        <f>SUM(N2277*1)</f>
        <v>42175</v>
      </c>
      <c r="N2277" s="218">
        <f>SUM(O2277-1)</f>
        <v>42175</v>
      </c>
      <c r="O2277" s="218">
        <f>SUM(U2277-3)</f>
        <v>42176</v>
      </c>
      <c r="P2277" s="218">
        <f>SUM(U2277*1)</f>
        <v>42179</v>
      </c>
      <c r="Q2277" s="218" t="s">
        <v>44</v>
      </c>
      <c r="R2277" s="218" t="s">
        <v>44</v>
      </c>
      <c r="S2277" s="218" t="s">
        <v>44</v>
      </c>
      <c r="T2277" s="218" t="s">
        <v>44</v>
      </c>
      <c r="U2277" s="218">
        <f>SUM(V2277-3)</f>
        <v>42179</v>
      </c>
      <c r="V2277" s="218">
        <f>SUM(W2277-3)</f>
        <v>42182</v>
      </c>
      <c r="W2277" s="218">
        <v>42185</v>
      </c>
      <c r="X2277" s="218">
        <f>W2277</f>
        <v>42185</v>
      </c>
      <c r="Y2277" s="218"/>
      <c r="Z2277" s="219"/>
      <c r="AA2277" s="220">
        <v>2000</v>
      </c>
      <c r="AB2277" s="220"/>
    </row>
    <row r="2278" spans="1:28" s="268" customFormat="1" x14ac:dyDescent="0.25">
      <c r="A2278" s="842"/>
      <c r="B2278" s="1218" t="s">
        <v>1894</v>
      </c>
      <c r="C2278" s="1216"/>
      <c r="D2278" s="223"/>
      <c r="E2278" s="762"/>
      <c r="F2278" s="555"/>
      <c r="G2278" s="205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845"/>
      <c r="AA2278" s="226"/>
      <c r="AB2278" s="235"/>
    </row>
    <row r="2279" spans="1:28" s="268" customFormat="1" x14ac:dyDescent="0.25">
      <c r="A2279" s="842"/>
      <c r="B2279" s="1218"/>
      <c r="C2279" s="1216"/>
      <c r="D2279" s="223"/>
      <c r="E2279" s="762"/>
      <c r="F2279" s="555"/>
      <c r="G2279" s="205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845"/>
      <c r="AA2279" s="226"/>
      <c r="AB2279" s="235"/>
    </row>
    <row r="2280" spans="1:28" s="268" customFormat="1" ht="25.5" x14ac:dyDescent="0.25">
      <c r="A2280" s="212">
        <v>19</v>
      </c>
      <c r="B2280" s="1214" t="s">
        <v>1895</v>
      </c>
      <c r="C2280" s="213" t="s">
        <v>307</v>
      </c>
      <c r="D2280" s="214" t="s">
        <v>1770</v>
      </c>
      <c r="E2280" s="215" t="s">
        <v>1896</v>
      </c>
      <c r="F2280" s="216" t="s">
        <v>1772</v>
      </c>
      <c r="G2280" s="217" t="s">
        <v>44</v>
      </c>
      <c r="H2280" s="218" t="s">
        <v>44</v>
      </c>
      <c r="I2280" s="218" t="s">
        <v>44</v>
      </c>
      <c r="J2280" s="218" t="s">
        <v>44</v>
      </c>
      <c r="K2280" s="1209">
        <f>SUM(L2280-15)</f>
        <v>41703</v>
      </c>
      <c r="L2280" s="218">
        <f>SUM(M2280*1)</f>
        <v>41718</v>
      </c>
      <c r="M2280" s="218">
        <f>SUM(N2280*1)</f>
        <v>41718</v>
      </c>
      <c r="N2280" s="218">
        <f>SUM(O2280-1)</f>
        <v>41718</v>
      </c>
      <c r="O2280" s="218">
        <f>SUM(U2280-3)</f>
        <v>41719</v>
      </c>
      <c r="P2280" s="218">
        <f>SUM(U2280*1)</f>
        <v>41722</v>
      </c>
      <c r="Q2280" s="218" t="s">
        <v>44</v>
      </c>
      <c r="R2280" s="218" t="s">
        <v>44</v>
      </c>
      <c r="S2280" s="218" t="s">
        <v>44</v>
      </c>
      <c r="T2280" s="218" t="s">
        <v>44</v>
      </c>
      <c r="U2280" s="218">
        <f>SUM(V2280-3)</f>
        <v>41722</v>
      </c>
      <c r="V2280" s="218">
        <f>SUM(W2280-3)</f>
        <v>41725</v>
      </c>
      <c r="W2280" s="218">
        <v>41728</v>
      </c>
      <c r="X2280" s="218">
        <f>W2280</f>
        <v>41728</v>
      </c>
      <c r="Y2280" s="218"/>
      <c r="Z2280" s="219"/>
      <c r="AA2280" s="220">
        <v>15000</v>
      </c>
      <c r="AB2280" s="220"/>
    </row>
    <row r="2281" spans="1:28" s="268" customFormat="1" x14ac:dyDescent="0.25">
      <c r="A2281" s="842"/>
      <c r="B2281" s="1218" t="s">
        <v>1897</v>
      </c>
      <c r="C2281" s="1216"/>
      <c r="D2281" s="223"/>
      <c r="E2281" s="762"/>
      <c r="F2281" s="555"/>
      <c r="G2281" s="205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845"/>
      <c r="AA2281" s="226"/>
      <c r="AB2281" s="235"/>
    </row>
    <row r="2282" spans="1:28" s="268" customFormat="1" x14ac:dyDescent="0.25">
      <c r="A2282" s="842"/>
      <c r="B2282" s="1218" t="s">
        <v>1898</v>
      </c>
      <c r="C2282" s="1216"/>
      <c r="D2282" s="223"/>
      <c r="E2282" s="762"/>
      <c r="F2282" s="555"/>
      <c r="G2282" s="205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845"/>
      <c r="AA2282" s="226"/>
      <c r="AB2282" s="235"/>
    </row>
    <row r="2283" spans="1:28" s="268" customFormat="1" x14ac:dyDescent="0.25">
      <c r="A2283" s="842"/>
      <c r="B2283" s="1218" t="s">
        <v>1899</v>
      </c>
      <c r="C2283" s="1216"/>
      <c r="D2283" s="223"/>
      <c r="E2283" s="762"/>
      <c r="F2283" s="555"/>
      <c r="G2283" s="205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845"/>
      <c r="AA2283" s="226"/>
      <c r="AB2283" s="235"/>
    </row>
    <row r="2284" spans="1:28" s="268" customFormat="1" x14ac:dyDescent="0.25">
      <c r="A2284" s="842"/>
      <c r="B2284" s="1218"/>
      <c r="C2284" s="1216"/>
      <c r="D2284" s="223"/>
      <c r="E2284" s="762"/>
      <c r="F2284" s="555"/>
      <c r="G2284" s="205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845"/>
      <c r="AA2284" s="226"/>
      <c r="AB2284" s="235"/>
    </row>
    <row r="2285" spans="1:28" s="268" customFormat="1" ht="25.5" x14ac:dyDescent="0.25">
      <c r="A2285" s="212">
        <v>20</v>
      </c>
      <c r="B2285" s="1214" t="s">
        <v>1900</v>
      </c>
      <c r="C2285" s="213" t="s">
        <v>751</v>
      </c>
      <c r="D2285" s="214" t="s">
        <v>1770</v>
      </c>
      <c r="E2285" s="215" t="s">
        <v>1901</v>
      </c>
      <c r="F2285" s="216" t="s">
        <v>1772</v>
      </c>
      <c r="G2285" s="217" t="s">
        <v>44</v>
      </c>
      <c r="H2285" s="218" t="s">
        <v>44</v>
      </c>
      <c r="I2285" s="218" t="s">
        <v>44</v>
      </c>
      <c r="J2285" s="218" t="s">
        <v>44</v>
      </c>
      <c r="K2285" s="1209">
        <f>SUM(L2285-15)</f>
        <v>42009</v>
      </c>
      <c r="L2285" s="218">
        <f>SUM(M2285*1)</f>
        <v>42024</v>
      </c>
      <c r="M2285" s="218">
        <f>SUM(N2285*1)</f>
        <v>42024</v>
      </c>
      <c r="N2285" s="218">
        <f>SUM(O2285-1)</f>
        <v>42024</v>
      </c>
      <c r="O2285" s="218">
        <f>SUM(U2285-3)</f>
        <v>42025</v>
      </c>
      <c r="P2285" s="218">
        <f>SUM(U2285*1)</f>
        <v>42028</v>
      </c>
      <c r="Q2285" s="218" t="s">
        <v>44</v>
      </c>
      <c r="R2285" s="218" t="s">
        <v>44</v>
      </c>
      <c r="S2285" s="218" t="s">
        <v>44</v>
      </c>
      <c r="T2285" s="218" t="s">
        <v>44</v>
      </c>
      <c r="U2285" s="218">
        <f>SUM(V2285-3)</f>
        <v>42028</v>
      </c>
      <c r="V2285" s="218">
        <f>SUM(W2285-3)</f>
        <v>42031</v>
      </c>
      <c r="W2285" s="218">
        <v>42034</v>
      </c>
      <c r="X2285" s="218">
        <f>W2285</f>
        <v>42034</v>
      </c>
      <c r="Y2285" s="218"/>
      <c r="Z2285" s="219"/>
      <c r="AA2285" s="220">
        <v>25000</v>
      </c>
      <c r="AB2285" s="220"/>
    </row>
    <row r="2286" spans="1:28" s="268" customFormat="1" x14ac:dyDescent="0.25">
      <c r="A2286" s="842"/>
      <c r="B2286" s="1218" t="s">
        <v>1902</v>
      </c>
      <c r="C2286" s="1216"/>
      <c r="D2286" s="223"/>
      <c r="E2286" s="762"/>
      <c r="F2286" s="555"/>
      <c r="G2286" s="205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845"/>
      <c r="AA2286" s="226"/>
      <c r="AB2286" s="235"/>
    </row>
    <row r="2287" spans="1:28" s="268" customFormat="1" ht="25.5" x14ac:dyDescent="0.25">
      <c r="A2287" s="212">
        <v>20.100000000000001</v>
      </c>
      <c r="B2287" s="1214" t="s">
        <v>1900</v>
      </c>
      <c r="C2287" s="213" t="s">
        <v>751</v>
      </c>
      <c r="D2287" s="214" t="s">
        <v>1770</v>
      </c>
      <c r="E2287" s="215" t="s">
        <v>1901</v>
      </c>
      <c r="F2287" s="216" t="s">
        <v>1772</v>
      </c>
      <c r="G2287" s="217" t="s">
        <v>44</v>
      </c>
      <c r="H2287" s="218" t="s">
        <v>44</v>
      </c>
      <c r="I2287" s="218" t="s">
        <v>44</v>
      </c>
      <c r="J2287" s="218" t="s">
        <v>44</v>
      </c>
      <c r="K2287" s="1209">
        <f>SUM(L2287-15)</f>
        <v>42068</v>
      </c>
      <c r="L2287" s="218">
        <f>SUM(M2287*1)</f>
        <v>42083</v>
      </c>
      <c r="M2287" s="218">
        <f>SUM(N2287*1)</f>
        <v>42083</v>
      </c>
      <c r="N2287" s="218">
        <f>SUM(O2287-1)</f>
        <v>42083</v>
      </c>
      <c r="O2287" s="218">
        <f>SUM(U2287-3)</f>
        <v>42084</v>
      </c>
      <c r="P2287" s="218">
        <f>SUM(U2287*1)</f>
        <v>42087</v>
      </c>
      <c r="Q2287" s="218" t="s">
        <v>44</v>
      </c>
      <c r="R2287" s="218" t="s">
        <v>44</v>
      </c>
      <c r="S2287" s="218" t="s">
        <v>44</v>
      </c>
      <c r="T2287" s="218" t="s">
        <v>44</v>
      </c>
      <c r="U2287" s="218">
        <f>SUM(V2287-3)</f>
        <v>42087</v>
      </c>
      <c r="V2287" s="218">
        <f>SUM(W2287-3)</f>
        <v>42090</v>
      </c>
      <c r="W2287" s="218">
        <v>42093</v>
      </c>
      <c r="X2287" s="218">
        <f>W2287</f>
        <v>42093</v>
      </c>
      <c r="Y2287" s="218"/>
      <c r="Z2287" s="219"/>
      <c r="AA2287" s="220">
        <v>25000</v>
      </c>
      <c r="AB2287" s="220"/>
    </row>
    <row r="2288" spans="1:28" s="268" customFormat="1" x14ac:dyDescent="0.25">
      <c r="A2288" s="842"/>
      <c r="B2288" s="1218" t="s">
        <v>1902</v>
      </c>
      <c r="C2288" s="1216"/>
      <c r="D2288" s="223"/>
      <c r="E2288" s="762"/>
      <c r="F2288" s="555"/>
      <c r="G2288" s="205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845"/>
      <c r="AA2288" s="226"/>
      <c r="AB2288" s="235"/>
    </row>
    <row r="2289" spans="1:28" s="268" customFormat="1" ht="25.5" x14ac:dyDescent="0.25">
      <c r="A2289" s="212">
        <v>20.2</v>
      </c>
      <c r="B2289" s="1214" t="s">
        <v>1900</v>
      </c>
      <c r="C2289" s="213" t="s">
        <v>751</v>
      </c>
      <c r="D2289" s="214" t="s">
        <v>1770</v>
      </c>
      <c r="E2289" s="215" t="s">
        <v>1901</v>
      </c>
      <c r="F2289" s="216" t="s">
        <v>1772</v>
      </c>
      <c r="G2289" s="217" t="s">
        <v>44</v>
      </c>
      <c r="H2289" s="218" t="s">
        <v>44</v>
      </c>
      <c r="I2289" s="218" t="s">
        <v>44</v>
      </c>
      <c r="J2289" s="218" t="s">
        <v>44</v>
      </c>
      <c r="K2289" s="1209">
        <f>SUM(L2289-15)</f>
        <v>42160</v>
      </c>
      <c r="L2289" s="218">
        <f>SUM(M2289*1)</f>
        <v>42175</v>
      </c>
      <c r="M2289" s="218">
        <f>SUM(N2289*1)</f>
        <v>42175</v>
      </c>
      <c r="N2289" s="218">
        <f>SUM(O2289-1)</f>
        <v>42175</v>
      </c>
      <c r="O2289" s="218">
        <f>SUM(U2289-3)</f>
        <v>42176</v>
      </c>
      <c r="P2289" s="218">
        <f>SUM(U2289*1)</f>
        <v>42179</v>
      </c>
      <c r="Q2289" s="218" t="s">
        <v>44</v>
      </c>
      <c r="R2289" s="218" t="s">
        <v>44</v>
      </c>
      <c r="S2289" s="218" t="s">
        <v>44</v>
      </c>
      <c r="T2289" s="218" t="s">
        <v>44</v>
      </c>
      <c r="U2289" s="218">
        <f>SUM(V2289-3)</f>
        <v>42179</v>
      </c>
      <c r="V2289" s="218">
        <f>SUM(W2289-3)</f>
        <v>42182</v>
      </c>
      <c r="W2289" s="218">
        <v>42185</v>
      </c>
      <c r="X2289" s="218">
        <f>W2289</f>
        <v>42185</v>
      </c>
      <c r="Y2289" s="218"/>
      <c r="Z2289" s="219"/>
      <c r="AA2289" s="220">
        <v>25000</v>
      </c>
      <c r="AB2289" s="220"/>
    </row>
    <row r="2290" spans="1:28" s="467" customFormat="1" x14ac:dyDescent="0.25">
      <c r="A2290" s="1210"/>
      <c r="B2290" s="1211" t="s">
        <v>1902</v>
      </c>
      <c r="C2290" s="444"/>
      <c r="D2290" s="846"/>
      <c r="E2290" s="1212"/>
      <c r="F2290" s="1213"/>
      <c r="G2290" s="847"/>
      <c r="H2290" s="711"/>
      <c r="I2290" s="711"/>
      <c r="J2290" s="711"/>
      <c r="K2290" s="711"/>
      <c r="L2290" s="711"/>
      <c r="M2290" s="711"/>
      <c r="N2290" s="711"/>
      <c r="O2290" s="711"/>
      <c r="P2290" s="711"/>
      <c r="Q2290" s="711"/>
      <c r="R2290" s="711"/>
      <c r="S2290" s="711"/>
      <c r="T2290" s="711"/>
      <c r="U2290" s="711"/>
      <c r="V2290" s="711"/>
      <c r="W2290" s="711"/>
      <c r="X2290" s="711"/>
      <c r="Y2290" s="711"/>
      <c r="Z2290" s="485"/>
      <c r="AA2290" s="736"/>
      <c r="AB2290" s="484"/>
    </row>
    <row r="2291" spans="1:28" s="467" customFormat="1" ht="25.5" x14ac:dyDescent="0.25">
      <c r="A2291" s="212">
        <v>20.3</v>
      </c>
      <c r="B2291" s="1214" t="s">
        <v>1900</v>
      </c>
      <c r="C2291" s="213" t="s">
        <v>751</v>
      </c>
      <c r="D2291" s="214" t="s">
        <v>1770</v>
      </c>
      <c r="E2291" s="215" t="s">
        <v>1901</v>
      </c>
      <c r="F2291" s="216" t="s">
        <v>1772</v>
      </c>
      <c r="G2291" s="217" t="s">
        <v>44</v>
      </c>
      <c r="H2291" s="218" t="s">
        <v>44</v>
      </c>
      <c r="I2291" s="218" t="s">
        <v>44</v>
      </c>
      <c r="J2291" s="218" t="s">
        <v>44</v>
      </c>
      <c r="K2291" s="1209">
        <f>SUM(L2291-15)</f>
        <v>42251</v>
      </c>
      <c r="L2291" s="218">
        <f>SUM(M2291*1)</f>
        <v>42266</v>
      </c>
      <c r="M2291" s="218">
        <f>SUM(N2291*1)</f>
        <v>42266</v>
      </c>
      <c r="N2291" s="218">
        <f>SUM(O2291-1)</f>
        <v>42266</v>
      </c>
      <c r="O2291" s="218">
        <f>SUM(U2291-3)</f>
        <v>42267</v>
      </c>
      <c r="P2291" s="218">
        <f>SUM(U2291*1)</f>
        <v>42270</v>
      </c>
      <c r="Q2291" s="218" t="s">
        <v>44</v>
      </c>
      <c r="R2291" s="218" t="s">
        <v>44</v>
      </c>
      <c r="S2291" s="218" t="s">
        <v>44</v>
      </c>
      <c r="T2291" s="218" t="s">
        <v>44</v>
      </c>
      <c r="U2291" s="218">
        <f>SUM(V2291-3)</f>
        <v>42270</v>
      </c>
      <c r="V2291" s="218">
        <f>SUM(W2291-3)</f>
        <v>42273</v>
      </c>
      <c r="W2291" s="218">
        <v>42276</v>
      </c>
      <c r="X2291" s="218">
        <f>W2291</f>
        <v>42276</v>
      </c>
      <c r="Y2291" s="218"/>
      <c r="Z2291" s="219"/>
      <c r="AA2291" s="220">
        <v>25000</v>
      </c>
      <c r="AB2291" s="220"/>
    </row>
    <row r="2292" spans="1:28" s="467" customFormat="1" x14ac:dyDescent="0.25">
      <c r="A2292" s="1210"/>
      <c r="B2292" s="1211" t="s">
        <v>1902</v>
      </c>
      <c r="C2292" s="444"/>
      <c r="D2292" s="846"/>
      <c r="E2292" s="1212"/>
      <c r="F2292" s="1213"/>
      <c r="G2292" s="847"/>
      <c r="H2292" s="711"/>
      <c r="I2292" s="711"/>
      <c r="J2292" s="711"/>
      <c r="K2292" s="711"/>
      <c r="L2292" s="711"/>
      <c r="M2292" s="711"/>
      <c r="N2292" s="711"/>
      <c r="O2292" s="711"/>
      <c r="P2292" s="711"/>
      <c r="Q2292" s="711"/>
      <c r="R2292" s="711"/>
      <c r="S2292" s="711"/>
      <c r="T2292" s="711"/>
      <c r="U2292" s="711"/>
      <c r="V2292" s="711"/>
      <c r="W2292" s="711"/>
      <c r="X2292" s="711"/>
      <c r="Y2292" s="711"/>
      <c r="Z2292" s="485"/>
      <c r="AA2292" s="736"/>
      <c r="AB2292" s="484"/>
    </row>
    <row r="2293" spans="1:28" s="467" customFormat="1" x14ac:dyDescent="0.25">
      <c r="A2293" s="1210"/>
      <c r="B2293" s="1211"/>
      <c r="C2293" s="444"/>
      <c r="D2293" s="846"/>
      <c r="E2293" s="1212"/>
      <c r="F2293" s="1213"/>
      <c r="G2293" s="847"/>
      <c r="H2293" s="711"/>
      <c r="I2293" s="711"/>
      <c r="J2293" s="711"/>
      <c r="K2293" s="711"/>
      <c r="L2293" s="711"/>
      <c r="M2293" s="711"/>
      <c r="N2293" s="711"/>
      <c r="O2293" s="711"/>
      <c r="P2293" s="711"/>
      <c r="Q2293" s="711"/>
      <c r="R2293" s="711"/>
      <c r="S2293" s="711"/>
      <c r="T2293" s="711"/>
      <c r="U2293" s="711"/>
      <c r="V2293" s="711"/>
      <c r="W2293" s="711"/>
      <c r="X2293" s="711"/>
      <c r="Y2293" s="711"/>
      <c r="Z2293" s="485"/>
      <c r="AA2293" s="736"/>
      <c r="AB2293" s="484"/>
    </row>
    <row r="2294" spans="1:28" s="467" customFormat="1" ht="25.5" x14ac:dyDescent="0.25">
      <c r="A2294" s="212">
        <v>21</v>
      </c>
      <c r="B2294" s="1214" t="s">
        <v>1730</v>
      </c>
      <c r="C2294" s="213" t="s">
        <v>751</v>
      </c>
      <c r="D2294" s="214" t="s">
        <v>1770</v>
      </c>
      <c r="E2294" s="215" t="s">
        <v>1903</v>
      </c>
      <c r="F2294" s="216" t="s">
        <v>1772</v>
      </c>
      <c r="G2294" s="217" t="s">
        <v>44</v>
      </c>
      <c r="H2294" s="218" t="s">
        <v>44</v>
      </c>
      <c r="I2294" s="218" t="s">
        <v>44</v>
      </c>
      <c r="J2294" s="218" t="s">
        <v>44</v>
      </c>
      <c r="K2294" s="1209">
        <f>SUM(L2294-15)</f>
        <v>42009</v>
      </c>
      <c r="L2294" s="218">
        <f>SUM(M2294*1)</f>
        <v>42024</v>
      </c>
      <c r="M2294" s="218">
        <f>SUM(N2294*1)</f>
        <v>42024</v>
      </c>
      <c r="N2294" s="218">
        <f>SUM(O2294-1)</f>
        <v>42024</v>
      </c>
      <c r="O2294" s="218">
        <f>SUM(U2294-3)</f>
        <v>42025</v>
      </c>
      <c r="P2294" s="218">
        <f>SUM(U2294*1)</f>
        <v>42028</v>
      </c>
      <c r="Q2294" s="218" t="s">
        <v>44</v>
      </c>
      <c r="R2294" s="218" t="s">
        <v>44</v>
      </c>
      <c r="S2294" s="218" t="s">
        <v>44</v>
      </c>
      <c r="T2294" s="218" t="s">
        <v>44</v>
      </c>
      <c r="U2294" s="218">
        <f>SUM(V2294-3)</f>
        <v>42028</v>
      </c>
      <c r="V2294" s="218">
        <f>SUM(W2294-3)</f>
        <v>42031</v>
      </c>
      <c r="W2294" s="218">
        <v>42034</v>
      </c>
      <c r="X2294" s="218">
        <f>W2294</f>
        <v>42034</v>
      </c>
      <c r="Y2294" s="218"/>
      <c r="Z2294" s="219"/>
      <c r="AA2294" s="220">
        <v>175000</v>
      </c>
      <c r="AB2294" s="220"/>
    </row>
    <row r="2295" spans="1:28" s="467" customFormat="1" x14ac:dyDescent="0.25">
      <c r="A2295" s="1210"/>
      <c r="B2295" s="1211" t="s">
        <v>1730</v>
      </c>
      <c r="C2295" s="444"/>
      <c r="D2295" s="846"/>
      <c r="E2295" s="1212"/>
      <c r="F2295" s="1213"/>
      <c r="G2295" s="847"/>
      <c r="H2295" s="711"/>
      <c r="I2295" s="711"/>
      <c r="J2295" s="711"/>
      <c r="K2295" s="711"/>
      <c r="L2295" s="711"/>
      <c r="M2295" s="711"/>
      <c r="N2295" s="711"/>
      <c r="O2295" s="711"/>
      <c r="P2295" s="711"/>
      <c r="Q2295" s="711"/>
      <c r="R2295" s="711"/>
      <c r="S2295" s="711"/>
      <c r="T2295" s="711"/>
      <c r="U2295" s="711"/>
      <c r="V2295" s="711"/>
      <c r="W2295" s="711"/>
      <c r="X2295" s="711"/>
      <c r="Y2295" s="711"/>
      <c r="Z2295" s="485"/>
      <c r="AA2295" s="736"/>
      <c r="AB2295" s="484"/>
    </row>
    <row r="2296" spans="1:28" s="467" customFormat="1" ht="25.5" x14ac:dyDescent="0.25">
      <c r="A2296" s="212">
        <v>21.1</v>
      </c>
      <c r="B2296" s="1214" t="s">
        <v>1730</v>
      </c>
      <c r="C2296" s="213" t="s">
        <v>751</v>
      </c>
      <c r="D2296" s="214" t="s">
        <v>1770</v>
      </c>
      <c r="E2296" s="215" t="s">
        <v>1903</v>
      </c>
      <c r="F2296" s="216" t="s">
        <v>1772</v>
      </c>
      <c r="G2296" s="217" t="s">
        <v>44</v>
      </c>
      <c r="H2296" s="218" t="s">
        <v>44</v>
      </c>
      <c r="I2296" s="218" t="s">
        <v>44</v>
      </c>
      <c r="J2296" s="218" t="s">
        <v>44</v>
      </c>
      <c r="K2296" s="1209">
        <f>SUM(L2296-15)</f>
        <v>42068</v>
      </c>
      <c r="L2296" s="218">
        <f>SUM(M2296*1)</f>
        <v>42083</v>
      </c>
      <c r="M2296" s="218">
        <f>SUM(N2296*1)</f>
        <v>42083</v>
      </c>
      <c r="N2296" s="218">
        <f>SUM(O2296-1)</f>
        <v>42083</v>
      </c>
      <c r="O2296" s="218">
        <f>SUM(U2296-3)</f>
        <v>42084</v>
      </c>
      <c r="P2296" s="218">
        <f>SUM(U2296*1)</f>
        <v>42087</v>
      </c>
      <c r="Q2296" s="218" t="s">
        <v>44</v>
      </c>
      <c r="R2296" s="218" t="s">
        <v>44</v>
      </c>
      <c r="S2296" s="218" t="s">
        <v>44</v>
      </c>
      <c r="T2296" s="218" t="s">
        <v>44</v>
      </c>
      <c r="U2296" s="218">
        <f>SUM(V2296-3)</f>
        <v>42087</v>
      </c>
      <c r="V2296" s="218">
        <f>SUM(W2296-3)</f>
        <v>42090</v>
      </c>
      <c r="W2296" s="218">
        <v>42093</v>
      </c>
      <c r="X2296" s="218">
        <f>W2296</f>
        <v>42093</v>
      </c>
      <c r="Y2296" s="218"/>
      <c r="Z2296" s="219"/>
      <c r="AA2296" s="220">
        <v>175000</v>
      </c>
      <c r="AB2296" s="220"/>
    </row>
    <row r="2297" spans="1:28" s="467" customFormat="1" x14ac:dyDescent="0.25">
      <c r="A2297" s="1210"/>
      <c r="B2297" s="1211" t="s">
        <v>1730</v>
      </c>
      <c r="C2297" s="444"/>
      <c r="D2297" s="846"/>
      <c r="E2297" s="1212"/>
      <c r="F2297" s="1213"/>
      <c r="G2297" s="847"/>
      <c r="H2297" s="711"/>
      <c r="I2297" s="711"/>
      <c r="J2297" s="711"/>
      <c r="K2297" s="711"/>
      <c r="L2297" s="711"/>
      <c r="M2297" s="711"/>
      <c r="N2297" s="711"/>
      <c r="O2297" s="711"/>
      <c r="P2297" s="711"/>
      <c r="Q2297" s="711"/>
      <c r="R2297" s="711"/>
      <c r="S2297" s="711"/>
      <c r="T2297" s="711"/>
      <c r="U2297" s="711"/>
      <c r="V2297" s="711"/>
      <c r="W2297" s="711"/>
      <c r="X2297" s="711"/>
      <c r="Y2297" s="711"/>
      <c r="Z2297" s="485"/>
      <c r="AA2297" s="736"/>
      <c r="AB2297" s="484"/>
    </row>
    <row r="2298" spans="1:28" s="467" customFormat="1" ht="25.5" x14ac:dyDescent="0.25">
      <c r="A2298" s="212">
        <v>21.2</v>
      </c>
      <c r="B2298" s="1214" t="s">
        <v>1730</v>
      </c>
      <c r="C2298" s="213" t="s">
        <v>751</v>
      </c>
      <c r="D2298" s="214" t="s">
        <v>1770</v>
      </c>
      <c r="E2298" s="215" t="s">
        <v>1903</v>
      </c>
      <c r="F2298" s="216" t="s">
        <v>1772</v>
      </c>
      <c r="G2298" s="217" t="s">
        <v>44</v>
      </c>
      <c r="H2298" s="218" t="s">
        <v>44</v>
      </c>
      <c r="I2298" s="218" t="s">
        <v>44</v>
      </c>
      <c r="J2298" s="218" t="s">
        <v>44</v>
      </c>
      <c r="K2298" s="1209">
        <f>SUM(L2298-15)</f>
        <v>42160</v>
      </c>
      <c r="L2298" s="218">
        <f>SUM(M2298*1)</f>
        <v>42175</v>
      </c>
      <c r="M2298" s="218">
        <f>SUM(N2298*1)</f>
        <v>42175</v>
      </c>
      <c r="N2298" s="218">
        <f>SUM(O2298-1)</f>
        <v>42175</v>
      </c>
      <c r="O2298" s="218">
        <f>SUM(U2298-3)</f>
        <v>42176</v>
      </c>
      <c r="P2298" s="218">
        <f>SUM(U2298*1)</f>
        <v>42179</v>
      </c>
      <c r="Q2298" s="218" t="s">
        <v>44</v>
      </c>
      <c r="R2298" s="218" t="s">
        <v>44</v>
      </c>
      <c r="S2298" s="218" t="s">
        <v>44</v>
      </c>
      <c r="T2298" s="218" t="s">
        <v>44</v>
      </c>
      <c r="U2298" s="218">
        <f>SUM(V2298-3)</f>
        <v>42179</v>
      </c>
      <c r="V2298" s="218">
        <f>SUM(W2298-3)</f>
        <v>42182</v>
      </c>
      <c r="W2298" s="218">
        <v>42185</v>
      </c>
      <c r="X2298" s="218">
        <f>W2298</f>
        <v>42185</v>
      </c>
      <c r="Y2298" s="218"/>
      <c r="Z2298" s="219"/>
      <c r="AA2298" s="220">
        <v>175000</v>
      </c>
      <c r="AB2298" s="220"/>
    </row>
    <row r="2299" spans="1:28" s="467" customFormat="1" x14ac:dyDescent="0.25">
      <c r="A2299" s="1210"/>
      <c r="B2299" s="1211" t="s">
        <v>1730</v>
      </c>
      <c r="C2299" s="444"/>
      <c r="D2299" s="846"/>
      <c r="E2299" s="1212"/>
      <c r="F2299" s="1213"/>
      <c r="G2299" s="847"/>
      <c r="H2299" s="711"/>
      <c r="I2299" s="711"/>
      <c r="J2299" s="711"/>
      <c r="K2299" s="711"/>
      <c r="L2299" s="711"/>
      <c r="M2299" s="711"/>
      <c r="N2299" s="711"/>
      <c r="O2299" s="711"/>
      <c r="P2299" s="711"/>
      <c r="Q2299" s="711"/>
      <c r="R2299" s="711"/>
      <c r="S2299" s="711"/>
      <c r="T2299" s="711"/>
      <c r="U2299" s="711"/>
      <c r="V2299" s="711"/>
      <c r="W2299" s="711"/>
      <c r="X2299" s="711"/>
      <c r="Y2299" s="711"/>
      <c r="Z2299" s="485"/>
      <c r="AA2299" s="736"/>
      <c r="AB2299" s="484"/>
    </row>
    <row r="2300" spans="1:28" s="467" customFormat="1" ht="25.5" x14ac:dyDescent="0.25">
      <c r="A2300" s="212">
        <v>21.3</v>
      </c>
      <c r="B2300" s="1214" t="s">
        <v>1730</v>
      </c>
      <c r="C2300" s="213" t="s">
        <v>751</v>
      </c>
      <c r="D2300" s="214" t="s">
        <v>1770</v>
      </c>
      <c r="E2300" s="215" t="s">
        <v>1903</v>
      </c>
      <c r="F2300" s="216" t="s">
        <v>1772</v>
      </c>
      <c r="G2300" s="217" t="s">
        <v>44</v>
      </c>
      <c r="H2300" s="218" t="s">
        <v>44</v>
      </c>
      <c r="I2300" s="218" t="s">
        <v>44</v>
      </c>
      <c r="J2300" s="218" t="s">
        <v>44</v>
      </c>
      <c r="K2300" s="1209">
        <f>SUM(L2300-15)</f>
        <v>42251</v>
      </c>
      <c r="L2300" s="218">
        <f>SUM(M2300*1)</f>
        <v>42266</v>
      </c>
      <c r="M2300" s="218">
        <f>SUM(N2300*1)</f>
        <v>42266</v>
      </c>
      <c r="N2300" s="218">
        <f>SUM(O2300-1)</f>
        <v>42266</v>
      </c>
      <c r="O2300" s="218">
        <f>SUM(U2300-3)</f>
        <v>42267</v>
      </c>
      <c r="P2300" s="218">
        <f>SUM(U2300*1)</f>
        <v>42270</v>
      </c>
      <c r="Q2300" s="218" t="s">
        <v>44</v>
      </c>
      <c r="R2300" s="218" t="s">
        <v>44</v>
      </c>
      <c r="S2300" s="218" t="s">
        <v>44</v>
      </c>
      <c r="T2300" s="218" t="s">
        <v>44</v>
      </c>
      <c r="U2300" s="218">
        <f>SUM(V2300-3)</f>
        <v>42270</v>
      </c>
      <c r="V2300" s="218">
        <f>SUM(W2300-3)</f>
        <v>42273</v>
      </c>
      <c r="W2300" s="218">
        <v>42276</v>
      </c>
      <c r="X2300" s="218">
        <f>W2300</f>
        <v>42276</v>
      </c>
      <c r="Y2300" s="218"/>
      <c r="Z2300" s="219"/>
      <c r="AA2300" s="220">
        <v>175000</v>
      </c>
      <c r="AB2300" s="220"/>
    </row>
    <row r="2301" spans="1:28" s="467" customFormat="1" x14ac:dyDescent="0.25">
      <c r="A2301" s="1210"/>
      <c r="B2301" s="1211" t="s">
        <v>1730</v>
      </c>
      <c r="C2301" s="444"/>
      <c r="D2301" s="846"/>
      <c r="E2301" s="1212"/>
      <c r="F2301" s="1213"/>
      <c r="G2301" s="847"/>
      <c r="H2301" s="711"/>
      <c r="I2301" s="711"/>
      <c r="J2301" s="711"/>
      <c r="K2301" s="711"/>
      <c r="L2301" s="711"/>
      <c r="M2301" s="711"/>
      <c r="N2301" s="711"/>
      <c r="O2301" s="711"/>
      <c r="P2301" s="711"/>
      <c r="Q2301" s="711"/>
      <c r="R2301" s="711"/>
      <c r="S2301" s="711"/>
      <c r="T2301" s="711"/>
      <c r="U2301" s="711"/>
      <c r="V2301" s="711"/>
      <c r="W2301" s="711"/>
      <c r="X2301" s="711"/>
      <c r="Y2301" s="711"/>
      <c r="Z2301" s="485"/>
      <c r="AA2301" s="736"/>
      <c r="AB2301" s="484"/>
    </row>
    <row r="2302" spans="1:28" s="467" customFormat="1" x14ac:dyDescent="0.25">
      <c r="A2302" s="1210"/>
      <c r="B2302" s="1219"/>
      <c r="C2302" s="444"/>
      <c r="D2302" s="846"/>
      <c r="E2302" s="1212"/>
      <c r="F2302" s="1213"/>
      <c r="G2302" s="847"/>
      <c r="H2302" s="711"/>
      <c r="I2302" s="711"/>
      <c r="J2302" s="711"/>
      <c r="K2302" s="711"/>
      <c r="L2302" s="711"/>
      <c r="M2302" s="711"/>
      <c r="N2302" s="711"/>
      <c r="O2302" s="711"/>
      <c r="P2302" s="711"/>
      <c r="Q2302" s="711"/>
      <c r="R2302" s="711"/>
      <c r="S2302" s="711"/>
      <c r="T2302" s="711"/>
      <c r="U2302" s="711"/>
      <c r="V2302" s="711"/>
      <c r="W2302" s="711"/>
      <c r="X2302" s="711"/>
      <c r="Y2302" s="711"/>
      <c r="Z2302" s="485"/>
      <c r="AA2302" s="736"/>
      <c r="AB2302" s="484"/>
    </row>
    <row r="2303" spans="1:28" s="467" customFormat="1" ht="25.5" x14ac:dyDescent="0.25">
      <c r="A2303" s="212">
        <v>22</v>
      </c>
      <c r="B2303" s="1214" t="s">
        <v>1904</v>
      </c>
      <c r="C2303" s="213" t="s">
        <v>307</v>
      </c>
      <c r="D2303" s="214" t="s">
        <v>1770</v>
      </c>
      <c r="E2303" s="215" t="s">
        <v>1905</v>
      </c>
      <c r="F2303" s="216" t="s">
        <v>1772</v>
      </c>
      <c r="G2303" s="217" t="s">
        <v>44</v>
      </c>
      <c r="H2303" s="218" t="s">
        <v>44</v>
      </c>
      <c r="I2303" s="218" t="s">
        <v>44</v>
      </c>
      <c r="J2303" s="218" t="s">
        <v>44</v>
      </c>
      <c r="K2303" s="1209">
        <f>SUM(L2303-15)</f>
        <v>42026</v>
      </c>
      <c r="L2303" s="218">
        <f>SUM(M2303*1)</f>
        <v>42041</v>
      </c>
      <c r="M2303" s="218">
        <f>SUM(N2303*1)</f>
        <v>42041</v>
      </c>
      <c r="N2303" s="218">
        <f>SUM(O2303-1)</f>
        <v>42041</v>
      </c>
      <c r="O2303" s="218">
        <f>SUM(U2303-3)</f>
        <v>42042</v>
      </c>
      <c r="P2303" s="218">
        <f>SUM(U2303*1)</f>
        <v>42045</v>
      </c>
      <c r="Q2303" s="218" t="s">
        <v>44</v>
      </c>
      <c r="R2303" s="218" t="s">
        <v>44</v>
      </c>
      <c r="S2303" s="218" t="s">
        <v>44</v>
      </c>
      <c r="T2303" s="218" t="s">
        <v>44</v>
      </c>
      <c r="U2303" s="218">
        <f>SUM(V2303-3)</f>
        <v>42045</v>
      </c>
      <c r="V2303" s="218">
        <f>SUM(W2303-3)</f>
        <v>42048</v>
      </c>
      <c r="W2303" s="218">
        <v>42051</v>
      </c>
      <c r="X2303" s="218">
        <f>W2303</f>
        <v>42051</v>
      </c>
      <c r="Y2303" s="218"/>
      <c r="Z2303" s="219"/>
      <c r="AA2303" s="220">
        <v>33998.9</v>
      </c>
      <c r="AB2303" s="220"/>
    </row>
    <row r="2304" spans="1:28" s="467" customFormat="1" x14ac:dyDescent="0.25">
      <c r="A2304" s="1210"/>
      <c r="B2304" s="1211" t="s">
        <v>1906</v>
      </c>
      <c r="C2304" s="444"/>
      <c r="D2304" s="846"/>
      <c r="E2304" s="1212"/>
      <c r="F2304" s="1213"/>
      <c r="G2304" s="847"/>
      <c r="H2304" s="711"/>
      <c r="I2304" s="711"/>
      <c r="J2304" s="711"/>
      <c r="K2304" s="711"/>
      <c r="L2304" s="711"/>
      <c r="M2304" s="711"/>
      <c r="N2304" s="711"/>
      <c r="O2304" s="711"/>
      <c r="P2304" s="711"/>
      <c r="Q2304" s="711"/>
      <c r="R2304" s="711"/>
      <c r="S2304" s="711"/>
      <c r="T2304" s="711"/>
      <c r="U2304" s="711"/>
      <c r="V2304" s="711"/>
      <c r="W2304" s="711"/>
      <c r="X2304" s="711"/>
      <c r="Y2304" s="711"/>
      <c r="Z2304" s="485"/>
      <c r="AA2304" s="736"/>
      <c r="AB2304" s="484"/>
    </row>
    <row r="2305" spans="1:28" s="467" customFormat="1" x14ac:dyDescent="0.25">
      <c r="A2305" s="1210"/>
      <c r="B2305" s="1211" t="s">
        <v>1907</v>
      </c>
      <c r="C2305" s="444"/>
      <c r="D2305" s="846"/>
      <c r="E2305" s="1212"/>
      <c r="F2305" s="1213"/>
      <c r="G2305" s="847"/>
      <c r="H2305" s="711"/>
      <c r="I2305" s="711"/>
      <c r="J2305" s="711"/>
      <c r="K2305" s="711"/>
      <c r="L2305" s="711"/>
      <c r="M2305" s="711"/>
      <c r="N2305" s="711"/>
      <c r="O2305" s="711"/>
      <c r="P2305" s="711"/>
      <c r="Q2305" s="711"/>
      <c r="R2305" s="711"/>
      <c r="S2305" s="711"/>
      <c r="T2305" s="711"/>
      <c r="U2305" s="711"/>
      <c r="V2305" s="711"/>
      <c r="W2305" s="711"/>
      <c r="X2305" s="711"/>
      <c r="Y2305" s="711"/>
      <c r="Z2305" s="485"/>
      <c r="AA2305" s="736"/>
      <c r="AB2305" s="484"/>
    </row>
    <row r="2306" spans="1:28" s="467" customFormat="1" x14ac:dyDescent="0.25">
      <c r="A2306" s="1210"/>
      <c r="B2306" s="1211" t="s">
        <v>1908</v>
      </c>
      <c r="C2306" s="444"/>
      <c r="D2306" s="846"/>
      <c r="E2306" s="1212"/>
      <c r="F2306" s="1213"/>
      <c r="G2306" s="847"/>
      <c r="H2306" s="711"/>
      <c r="I2306" s="711"/>
      <c r="J2306" s="711"/>
      <c r="K2306" s="711"/>
      <c r="L2306" s="711"/>
      <c r="M2306" s="711"/>
      <c r="N2306" s="711"/>
      <c r="O2306" s="711"/>
      <c r="P2306" s="711"/>
      <c r="Q2306" s="711"/>
      <c r="R2306" s="711"/>
      <c r="S2306" s="711"/>
      <c r="T2306" s="711"/>
      <c r="U2306" s="711"/>
      <c r="V2306" s="711"/>
      <c r="W2306" s="711"/>
      <c r="X2306" s="711"/>
      <c r="Y2306" s="711"/>
      <c r="Z2306" s="485"/>
      <c r="AA2306" s="736"/>
      <c r="AB2306" s="484"/>
    </row>
    <row r="2307" spans="1:28" s="467" customFormat="1" x14ac:dyDescent="0.25">
      <c r="A2307" s="1210"/>
      <c r="B2307" s="1211" t="s">
        <v>1909</v>
      </c>
      <c r="C2307" s="444"/>
      <c r="D2307" s="846"/>
      <c r="E2307" s="1212"/>
      <c r="F2307" s="1213"/>
      <c r="G2307" s="847"/>
      <c r="H2307" s="711"/>
      <c r="I2307" s="711"/>
      <c r="J2307" s="711"/>
      <c r="K2307" s="711"/>
      <c r="L2307" s="711"/>
      <c r="M2307" s="711"/>
      <c r="N2307" s="711"/>
      <c r="O2307" s="711"/>
      <c r="P2307" s="711"/>
      <c r="Q2307" s="711"/>
      <c r="R2307" s="711"/>
      <c r="S2307" s="711"/>
      <c r="T2307" s="711"/>
      <c r="U2307" s="711"/>
      <c r="V2307" s="711"/>
      <c r="W2307" s="711"/>
      <c r="X2307" s="711"/>
      <c r="Y2307" s="711"/>
      <c r="Z2307" s="485"/>
      <c r="AA2307" s="736"/>
      <c r="AB2307" s="484"/>
    </row>
    <row r="2308" spans="1:28" s="467" customFormat="1" x14ac:dyDescent="0.25">
      <c r="A2308" s="1210"/>
      <c r="B2308" s="1211" t="s">
        <v>1910</v>
      </c>
      <c r="C2308" s="444"/>
      <c r="D2308" s="846"/>
      <c r="E2308" s="1212"/>
      <c r="F2308" s="1213"/>
      <c r="G2308" s="847"/>
      <c r="H2308" s="711"/>
      <c r="I2308" s="711"/>
      <c r="J2308" s="711"/>
      <c r="K2308" s="711"/>
      <c r="L2308" s="711"/>
      <c r="M2308" s="711"/>
      <c r="N2308" s="711"/>
      <c r="O2308" s="711"/>
      <c r="P2308" s="711"/>
      <c r="Q2308" s="711"/>
      <c r="R2308" s="711"/>
      <c r="S2308" s="711"/>
      <c r="T2308" s="711"/>
      <c r="U2308" s="711"/>
      <c r="V2308" s="711"/>
      <c r="W2308" s="711"/>
      <c r="X2308" s="711"/>
      <c r="Y2308" s="711"/>
      <c r="Z2308" s="485"/>
      <c r="AA2308" s="736"/>
      <c r="AB2308" s="484"/>
    </row>
    <row r="2309" spans="1:28" s="467" customFormat="1" x14ac:dyDescent="0.25">
      <c r="A2309" s="1210"/>
      <c r="B2309" s="1211" t="s">
        <v>1911</v>
      </c>
      <c r="C2309" s="444"/>
      <c r="D2309" s="846"/>
      <c r="E2309" s="1212"/>
      <c r="F2309" s="1213"/>
      <c r="G2309" s="847"/>
      <c r="H2309" s="711"/>
      <c r="I2309" s="711"/>
      <c r="J2309" s="711"/>
      <c r="K2309" s="711"/>
      <c r="L2309" s="711"/>
      <c r="M2309" s="711"/>
      <c r="N2309" s="711"/>
      <c r="O2309" s="711"/>
      <c r="P2309" s="711"/>
      <c r="Q2309" s="711"/>
      <c r="R2309" s="711"/>
      <c r="S2309" s="711"/>
      <c r="T2309" s="711"/>
      <c r="U2309" s="711"/>
      <c r="V2309" s="711"/>
      <c r="W2309" s="711"/>
      <c r="X2309" s="711"/>
      <c r="Y2309" s="711"/>
      <c r="Z2309" s="485"/>
      <c r="AA2309" s="736"/>
      <c r="AB2309" s="484"/>
    </row>
    <row r="2310" spans="1:28" s="467" customFormat="1" x14ac:dyDescent="0.25">
      <c r="A2310" s="1210"/>
      <c r="B2310" s="1211" t="s">
        <v>1912</v>
      </c>
      <c r="C2310" s="444"/>
      <c r="D2310" s="846"/>
      <c r="E2310" s="1212"/>
      <c r="F2310" s="1213"/>
      <c r="G2310" s="847"/>
      <c r="H2310" s="711"/>
      <c r="I2310" s="711"/>
      <c r="J2310" s="711"/>
      <c r="K2310" s="711"/>
      <c r="L2310" s="711"/>
      <c r="M2310" s="711"/>
      <c r="N2310" s="711"/>
      <c r="O2310" s="711"/>
      <c r="P2310" s="711"/>
      <c r="Q2310" s="711"/>
      <c r="R2310" s="711"/>
      <c r="S2310" s="711"/>
      <c r="T2310" s="711"/>
      <c r="U2310" s="711"/>
      <c r="V2310" s="711"/>
      <c r="W2310" s="711"/>
      <c r="X2310" s="711"/>
      <c r="Y2310" s="711"/>
      <c r="Z2310" s="485"/>
      <c r="AA2310" s="736"/>
      <c r="AB2310" s="484"/>
    </row>
    <row r="2311" spans="1:28" s="467" customFormat="1" x14ac:dyDescent="0.25">
      <c r="A2311" s="1210"/>
      <c r="B2311" s="1211" t="s">
        <v>1913</v>
      </c>
      <c r="C2311" s="444"/>
      <c r="D2311" s="846"/>
      <c r="E2311" s="1212"/>
      <c r="F2311" s="1213"/>
      <c r="G2311" s="847"/>
      <c r="H2311" s="711"/>
      <c r="I2311" s="711"/>
      <c r="J2311" s="711"/>
      <c r="K2311" s="711"/>
      <c r="L2311" s="711"/>
      <c r="M2311" s="711"/>
      <c r="N2311" s="711"/>
      <c r="O2311" s="711"/>
      <c r="P2311" s="711"/>
      <c r="Q2311" s="711"/>
      <c r="R2311" s="711"/>
      <c r="S2311" s="711"/>
      <c r="T2311" s="711"/>
      <c r="U2311" s="711"/>
      <c r="V2311" s="711"/>
      <c r="W2311" s="711"/>
      <c r="X2311" s="711"/>
      <c r="Y2311" s="711"/>
      <c r="Z2311" s="485"/>
      <c r="AA2311" s="736"/>
      <c r="AB2311" s="484"/>
    </row>
    <row r="2312" spans="1:28" s="467" customFormat="1" x14ac:dyDescent="0.25">
      <c r="A2312" s="1210"/>
      <c r="B2312" s="1211" t="s">
        <v>1914</v>
      </c>
      <c r="C2312" s="444"/>
      <c r="D2312" s="846"/>
      <c r="E2312" s="1212"/>
      <c r="F2312" s="1213"/>
      <c r="G2312" s="847"/>
      <c r="H2312" s="711"/>
      <c r="I2312" s="711"/>
      <c r="J2312" s="711"/>
      <c r="K2312" s="711"/>
      <c r="L2312" s="711"/>
      <c r="M2312" s="711"/>
      <c r="N2312" s="711"/>
      <c r="O2312" s="711"/>
      <c r="P2312" s="711"/>
      <c r="Q2312" s="711"/>
      <c r="R2312" s="711"/>
      <c r="S2312" s="711"/>
      <c r="T2312" s="711"/>
      <c r="U2312" s="711"/>
      <c r="V2312" s="711"/>
      <c r="W2312" s="711"/>
      <c r="X2312" s="711"/>
      <c r="Y2312" s="711"/>
      <c r="Z2312" s="485"/>
      <c r="AA2312" s="736"/>
      <c r="AB2312" s="484"/>
    </row>
    <row r="2313" spans="1:28" s="467" customFormat="1" x14ac:dyDescent="0.25">
      <c r="A2313" s="1210"/>
      <c r="B2313" s="1211" t="s">
        <v>1915</v>
      </c>
      <c r="C2313" s="444"/>
      <c r="D2313" s="846"/>
      <c r="E2313" s="1212"/>
      <c r="F2313" s="1213"/>
      <c r="G2313" s="847"/>
      <c r="H2313" s="711"/>
      <c r="I2313" s="711"/>
      <c r="J2313" s="711"/>
      <c r="K2313" s="711"/>
      <c r="L2313" s="711"/>
      <c r="M2313" s="711"/>
      <c r="N2313" s="711"/>
      <c r="O2313" s="711"/>
      <c r="P2313" s="711"/>
      <c r="Q2313" s="711"/>
      <c r="R2313" s="711"/>
      <c r="S2313" s="711"/>
      <c r="T2313" s="711"/>
      <c r="U2313" s="711"/>
      <c r="V2313" s="711"/>
      <c r="W2313" s="711"/>
      <c r="X2313" s="711"/>
      <c r="Y2313" s="711"/>
      <c r="Z2313" s="485"/>
      <c r="AA2313" s="736"/>
      <c r="AB2313" s="484"/>
    </row>
    <row r="2314" spans="1:28" s="467" customFormat="1" x14ac:dyDescent="0.25">
      <c r="A2314" s="1210"/>
      <c r="B2314" s="1211" t="s">
        <v>1916</v>
      </c>
      <c r="C2314" s="444"/>
      <c r="D2314" s="846"/>
      <c r="E2314" s="1212"/>
      <c r="F2314" s="1213"/>
      <c r="G2314" s="847"/>
      <c r="H2314" s="711"/>
      <c r="I2314" s="711"/>
      <c r="J2314" s="711"/>
      <c r="K2314" s="711"/>
      <c r="L2314" s="711"/>
      <c r="M2314" s="711"/>
      <c r="N2314" s="711"/>
      <c r="O2314" s="711"/>
      <c r="P2314" s="711"/>
      <c r="Q2314" s="711"/>
      <c r="R2314" s="711"/>
      <c r="S2314" s="711"/>
      <c r="T2314" s="711"/>
      <c r="U2314" s="711"/>
      <c r="V2314" s="711"/>
      <c r="W2314" s="711"/>
      <c r="X2314" s="711"/>
      <c r="Y2314" s="711"/>
      <c r="Z2314" s="485"/>
      <c r="AA2314" s="736"/>
      <c r="AB2314" s="484"/>
    </row>
    <row r="2315" spans="1:28" s="467" customFormat="1" ht="25.5" x14ac:dyDescent="0.25">
      <c r="A2315" s="212">
        <v>22.1</v>
      </c>
      <c r="B2315" s="1214" t="s">
        <v>1904</v>
      </c>
      <c r="C2315" s="213" t="s">
        <v>307</v>
      </c>
      <c r="D2315" s="214" t="s">
        <v>1770</v>
      </c>
      <c r="E2315" s="215" t="s">
        <v>1905</v>
      </c>
      <c r="F2315" s="216" t="s">
        <v>1772</v>
      </c>
      <c r="G2315" s="217" t="s">
        <v>44</v>
      </c>
      <c r="H2315" s="218" t="s">
        <v>44</v>
      </c>
      <c r="I2315" s="218" t="s">
        <v>44</v>
      </c>
      <c r="J2315" s="218" t="s">
        <v>44</v>
      </c>
      <c r="K2315" s="1209">
        <f>SUM(L2315-15)</f>
        <v>42160</v>
      </c>
      <c r="L2315" s="218">
        <f>SUM(M2315*1)</f>
        <v>42175</v>
      </c>
      <c r="M2315" s="218">
        <f>SUM(N2315*1)</f>
        <v>42175</v>
      </c>
      <c r="N2315" s="218">
        <f>SUM(O2315-1)</f>
        <v>42175</v>
      </c>
      <c r="O2315" s="218">
        <f>SUM(U2315-3)</f>
        <v>42176</v>
      </c>
      <c r="P2315" s="218">
        <f>SUM(U2315*1)</f>
        <v>42179</v>
      </c>
      <c r="Q2315" s="218" t="s">
        <v>44</v>
      </c>
      <c r="R2315" s="218" t="s">
        <v>44</v>
      </c>
      <c r="S2315" s="218" t="s">
        <v>44</v>
      </c>
      <c r="T2315" s="218" t="s">
        <v>44</v>
      </c>
      <c r="U2315" s="218">
        <f>SUM(V2315-3)</f>
        <v>42179</v>
      </c>
      <c r="V2315" s="218">
        <f>SUM(W2315-3)</f>
        <v>42182</v>
      </c>
      <c r="W2315" s="218">
        <v>42185</v>
      </c>
      <c r="X2315" s="218">
        <f>W2315</f>
        <v>42185</v>
      </c>
      <c r="Y2315" s="218"/>
      <c r="Z2315" s="219"/>
      <c r="AA2315" s="220">
        <v>16001.1</v>
      </c>
      <c r="AB2315" s="220"/>
    </row>
    <row r="2316" spans="1:28" s="467" customFormat="1" x14ac:dyDescent="0.25">
      <c r="A2316" s="1210"/>
      <c r="B2316" s="1211" t="s">
        <v>1912</v>
      </c>
      <c r="C2316" s="444"/>
      <c r="D2316" s="846"/>
      <c r="E2316" s="1212"/>
      <c r="F2316" s="1213"/>
      <c r="G2316" s="847"/>
      <c r="H2316" s="711"/>
      <c r="I2316" s="711"/>
      <c r="J2316" s="711"/>
      <c r="K2316" s="711"/>
      <c r="L2316" s="711"/>
      <c r="M2316" s="711"/>
      <c r="N2316" s="711"/>
      <c r="O2316" s="711"/>
      <c r="P2316" s="711"/>
      <c r="Q2316" s="711"/>
      <c r="R2316" s="711"/>
      <c r="S2316" s="711"/>
      <c r="T2316" s="711"/>
      <c r="U2316" s="711"/>
      <c r="V2316" s="711"/>
      <c r="W2316" s="711"/>
      <c r="X2316" s="711"/>
      <c r="Y2316" s="711"/>
      <c r="Z2316" s="485"/>
      <c r="AA2316" s="736"/>
      <c r="AB2316" s="484"/>
    </row>
    <row r="2317" spans="1:28" s="467" customFormat="1" x14ac:dyDescent="0.25">
      <c r="A2317" s="1210"/>
      <c r="B2317" s="1219"/>
      <c r="C2317" s="444"/>
      <c r="D2317" s="846"/>
      <c r="E2317" s="1212"/>
      <c r="F2317" s="1213"/>
      <c r="G2317" s="847"/>
      <c r="H2317" s="711"/>
      <c r="I2317" s="711"/>
      <c r="J2317" s="711"/>
      <c r="K2317" s="711"/>
      <c r="L2317" s="711"/>
      <c r="M2317" s="711"/>
      <c r="N2317" s="711"/>
      <c r="O2317" s="711"/>
      <c r="P2317" s="711"/>
      <c r="Q2317" s="711"/>
      <c r="R2317" s="711"/>
      <c r="S2317" s="711"/>
      <c r="T2317" s="711"/>
      <c r="U2317" s="711"/>
      <c r="V2317" s="711"/>
      <c r="W2317" s="711"/>
      <c r="X2317" s="711"/>
      <c r="Y2317" s="711"/>
      <c r="Z2317" s="485"/>
      <c r="AA2317" s="736"/>
      <c r="AB2317" s="484"/>
    </row>
    <row r="2318" spans="1:28" s="467" customFormat="1" ht="25.5" x14ac:dyDescent="0.25">
      <c r="A2318" s="212">
        <v>23</v>
      </c>
      <c r="B2318" s="1214" t="s">
        <v>566</v>
      </c>
      <c r="C2318" s="213" t="s">
        <v>307</v>
      </c>
      <c r="D2318" s="214" t="s">
        <v>1770</v>
      </c>
      <c r="E2318" s="215" t="s">
        <v>1917</v>
      </c>
      <c r="F2318" s="216" t="s">
        <v>1772</v>
      </c>
      <c r="G2318" s="217" t="s">
        <v>44</v>
      </c>
      <c r="H2318" s="218" t="s">
        <v>44</v>
      </c>
      <c r="I2318" s="218" t="s">
        <v>44</v>
      </c>
      <c r="J2318" s="218" t="s">
        <v>44</v>
      </c>
      <c r="K2318" s="1209">
        <f>SUM(L2318-15)</f>
        <v>42160</v>
      </c>
      <c r="L2318" s="218">
        <f>SUM(M2318*1)</f>
        <v>42175</v>
      </c>
      <c r="M2318" s="218">
        <f>SUM(N2318*1)</f>
        <v>42175</v>
      </c>
      <c r="N2318" s="218">
        <f>SUM(O2318-1)</f>
        <v>42175</v>
      </c>
      <c r="O2318" s="218">
        <f>SUM(U2318-3)</f>
        <v>42176</v>
      </c>
      <c r="P2318" s="218">
        <f>SUM(U2318*1)</f>
        <v>42179</v>
      </c>
      <c r="Q2318" s="218" t="s">
        <v>44</v>
      </c>
      <c r="R2318" s="218" t="s">
        <v>44</v>
      </c>
      <c r="S2318" s="218" t="s">
        <v>44</v>
      </c>
      <c r="T2318" s="218" t="s">
        <v>44</v>
      </c>
      <c r="U2318" s="218">
        <f>SUM(V2318-3)</f>
        <v>42179</v>
      </c>
      <c r="V2318" s="218">
        <f>SUM(W2318-3)</f>
        <v>42182</v>
      </c>
      <c r="W2318" s="218">
        <v>42185</v>
      </c>
      <c r="X2318" s="218">
        <f>W2318</f>
        <v>42185</v>
      </c>
      <c r="Y2318" s="218"/>
      <c r="Z2318" s="219"/>
      <c r="AA2318" s="220">
        <v>15000</v>
      </c>
      <c r="AB2318" s="220"/>
    </row>
    <row r="2319" spans="1:28" s="467" customFormat="1" x14ac:dyDescent="0.25">
      <c r="A2319" s="1210"/>
      <c r="B2319" s="1211" t="s">
        <v>1918</v>
      </c>
      <c r="C2319" s="444"/>
      <c r="D2319" s="846"/>
      <c r="E2319" s="1212"/>
      <c r="F2319" s="1213"/>
      <c r="G2319" s="847"/>
      <c r="H2319" s="711"/>
      <c r="I2319" s="711"/>
      <c r="J2319" s="711"/>
      <c r="K2319" s="711"/>
      <c r="L2319" s="711"/>
      <c r="M2319" s="711"/>
      <c r="N2319" s="711"/>
      <c r="O2319" s="711"/>
      <c r="P2319" s="711"/>
      <c r="Q2319" s="711"/>
      <c r="R2319" s="711"/>
      <c r="S2319" s="711"/>
      <c r="T2319" s="711"/>
      <c r="U2319" s="711"/>
      <c r="V2319" s="711"/>
      <c r="W2319" s="711"/>
      <c r="X2319" s="711"/>
      <c r="Y2319" s="711"/>
      <c r="Z2319" s="485"/>
      <c r="AA2319" s="736"/>
      <c r="AB2319" s="484"/>
    </row>
    <row r="2320" spans="1:28" s="467" customFormat="1" x14ac:dyDescent="0.25">
      <c r="A2320" s="1210"/>
      <c r="B2320" s="1211" t="s">
        <v>1919</v>
      </c>
      <c r="C2320" s="444"/>
      <c r="D2320" s="846"/>
      <c r="E2320" s="1212"/>
      <c r="F2320" s="1213"/>
      <c r="G2320" s="847"/>
      <c r="H2320" s="711"/>
      <c r="I2320" s="711"/>
      <c r="J2320" s="711"/>
      <c r="K2320" s="711"/>
      <c r="L2320" s="711"/>
      <c r="M2320" s="711"/>
      <c r="N2320" s="711"/>
      <c r="O2320" s="711"/>
      <c r="P2320" s="711"/>
      <c r="Q2320" s="711"/>
      <c r="R2320" s="711"/>
      <c r="S2320" s="711"/>
      <c r="T2320" s="711"/>
      <c r="U2320" s="711"/>
      <c r="V2320" s="711"/>
      <c r="W2320" s="711"/>
      <c r="X2320" s="711"/>
      <c r="Y2320" s="711"/>
      <c r="Z2320" s="485"/>
      <c r="AA2320" s="736"/>
      <c r="AB2320" s="484"/>
    </row>
    <row r="2321" spans="1:28" s="467" customFormat="1" x14ac:dyDescent="0.25">
      <c r="A2321" s="1210"/>
      <c r="B2321" s="1211" t="s">
        <v>1920</v>
      </c>
      <c r="C2321" s="444"/>
      <c r="D2321" s="846"/>
      <c r="E2321" s="1212"/>
      <c r="F2321" s="1213"/>
      <c r="G2321" s="847"/>
      <c r="H2321" s="711"/>
      <c r="I2321" s="711"/>
      <c r="J2321" s="711"/>
      <c r="K2321" s="711"/>
      <c r="L2321" s="711"/>
      <c r="M2321" s="711"/>
      <c r="N2321" s="711"/>
      <c r="O2321" s="711"/>
      <c r="P2321" s="711"/>
      <c r="Q2321" s="711"/>
      <c r="R2321" s="711"/>
      <c r="S2321" s="711"/>
      <c r="T2321" s="711"/>
      <c r="U2321" s="711"/>
      <c r="V2321" s="711"/>
      <c r="W2321" s="711"/>
      <c r="X2321" s="711"/>
      <c r="Y2321" s="711"/>
      <c r="Z2321" s="485"/>
      <c r="AA2321" s="736"/>
      <c r="AB2321" s="484"/>
    </row>
    <row r="2322" spans="1:28" s="467" customFormat="1" x14ac:dyDescent="0.25">
      <c r="A2322" s="1210"/>
      <c r="B2322" s="1211" t="s">
        <v>1921</v>
      </c>
      <c r="C2322" s="444"/>
      <c r="D2322" s="846"/>
      <c r="E2322" s="1212"/>
      <c r="F2322" s="1213"/>
      <c r="G2322" s="847"/>
      <c r="H2322" s="711"/>
      <c r="I2322" s="711"/>
      <c r="J2322" s="711"/>
      <c r="K2322" s="711"/>
      <c r="L2322" s="711"/>
      <c r="M2322" s="711"/>
      <c r="N2322" s="711"/>
      <c r="O2322" s="711"/>
      <c r="P2322" s="711"/>
      <c r="Q2322" s="711"/>
      <c r="R2322" s="711"/>
      <c r="S2322" s="711"/>
      <c r="T2322" s="711"/>
      <c r="U2322" s="711"/>
      <c r="V2322" s="711"/>
      <c r="W2322" s="711"/>
      <c r="X2322" s="711"/>
      <c r="Y2322" s="711"/>
      <c r="Z2322" s="485"/>
      <c r="AA2322" s="736"/>
      <c r="AB2322" s="484"/>
    </row>
    <row r="2323" spans="1:28" s="467" customFormat="1" x14ac:dyDescent="0.25">
      <c r="A2323" s="1210"/>
      <c r="B2323" s="1211" t="s">
        <v>1922</v>
      </c>
      <c r="C2323" s="444"/>
      <c r="D2323" s="846"/>
      <c r="E2323" s="1212"/>
      <c r="F2323" s="1213"/>
      <c r="G2323" s="847"/>
      <c r="H2323" s="711"/>
      <c r="I2323" s="711"/>
      <c r="J2323" s="711"/>
      <c r="K2323" s="711"/>
      <c r="L2323" s="711"/>
      <c r="M2323" s="711"/>
      <c r="N2323" s="711"/>
      <c r="O2323" s="711"/>
      <c r="P2323" s="711"/>
      <c r="Q2323" s="711"/>
      <c r="R2323" s="711"/>
      <c r="S2323" s="711"/>
      <c r="T2323" s="711"/>
      <c r="U2323" s="711"/>
      <c r="V2323" s="711"/>
      <c r="W2323" s="711"/>
      <c r="X2323" s="711"/>
      <c r="Y2323" s="711"/>
      <c r="Z2323" s="485"/>
      <c r="AA2323" s="736"/>
      <c r="AB2323" s="484"/>
    </row>
    <row r="2324" spans="1:28" s="467" customFormat="1" x14ac:dyDescent="0.25">
      <c r="A2324" s="1210"/>
      <c r="B2324" s="1219"/>
      <c r="C2324" s="444"/>
      <c r="D2324" s="846"/>
      <c r="E2324" s="1212"/>
      <c r="F2324" s="1213"/>
      <c r="G2324" s="847"/>
      <c r="H2324" s="711"/>
      <c r="I2324" s="711"/>
      <c r="J2324" s="711"/>
      <c r="K2324" s="711"/>
      <c r="L2324" s="711"/>
      <c r="M2324" s="711"/>
      <c r="N2324" s="711"/>
      <c r="O2324" s="711"/>
      <c r="P2324" s="711"/>
      <c r="Q2324" s="711"/>
      <c r="R2324" s="711"/>
      <c r="S2324" s="711"/>
      <c r="T2324" s="711"/>
      <c r="U2324" s="711"/>
      <c r="V2324" s="711"/>
      <c r="W2324" s="711"/>
      <c r="X2324" s="711"/>
      <c r="Y2324" s="711"/>
      <c r="Z2324" s="485"/>
      <c r="AA2324" s="736"/>
      <c r="AB2324" s="484"/>
    </row>
    <row r="2325" spans="1:28" s="467" customFormat="1" ht="25.5" x14ac:dyDescent="0.25">
      <c r="A2325" s="212">
        <v>24</v>
      </c>
      <c r="B2325" s="1214" t="s">
        <v>1082</v>
      </c>
      <c r="C2325" s="213" t="s">
        <v>307</v>
      </c>
      <c r="D2325" s="214" t="s">
        <v>1770</v>
      </c>
      <c r="E2325" s="215" t="s">
        <v>1923</v>
      </c>
      <c r="F2325" s="216" t="s">
        <v>1772</v>
      </c>
      <c r="G2325" s="217" t="s">
        <v>44</v>
      </c>
      <c r="H2325" s="218" t="s">
        <v>44</v>
      </c>
      <c r="I2325" s="218" t="s">
        <v>44</v>
      </c>
      <c r="J2325" s="218" t="s">
        <v>44</v>
      </c>
      <c r="K2325" s="1209">
        <f>SUM(L2325-15)</f>
        <v>42160</v>
      </c>
      <c r="L2325" s="218">
        <f>SUM(M2325*1)</f>
        <v>42175</v>
      </c>
      <c r="M2325" s="218">
        <f>SUM(N2325*1)</f>
        <v>42175</v>
      </c>
      <c r="N2325" s="218">
        <f>SUM(O2325-1)</f>
        <v>42175</v>
      </c>
      <c r="O2325" s="218">
        <f>SUM(U2325-3)</f>
        <v>42176</v>
      </c>
      <c r="P2325" s="218">
        <f>SUM(U2325*1)</f>
        <v>42179</v>
      </c>
      <c r="Q2325" s="218" t="s">
        <v>44</v>
      </c>
      <c r="R2325" s="218" t="s">
        <v>44</v>
      </c>
      <c r="S2325" s="218" t="s">
        <v>44</v>
      </c>
      <c r="T2325" s="218" t="s">
        <v>44</v>
      </c>
      <c r="U2325" s="218">
        <f>SUM(V2325-3)</f>
        <v>42179</v>
      </c>
      <c r="V2325" s="218">
        <f>SUM(W2325-3)</f>
        <v>42182</v>
      </c>
      <c r="W2325" s="218">
        <v>42185</v>
      </c>
      <c r="X2325" s="218">
        <f>W2325</f>
        <v>42185</v>
      </c>
      <c r="Y2325" s="218"/>
      <c r="Z2325" s="219"/>
      <c r="AA2325" s="220">
        <v>2000</v>
      </c>
      <c r="AB2325" s="220"/>
    </row>
    <row r="2326" spans="1:28" s="467" customFormat="1" x14ac:dyDescent="0.25">
      <c r="A2326" s="1210"/>
      <c r="B2326" s="1211" t="s">
        <v>1924</v>
      </c>
      <c r="C2326" s="444"/>
      <c r="D2326" s="846"/>
      <c r="E2326" s="1212"/>
      <c r="F2326" s="1213"/>
      <c r="G2326" s="847"/>
      <c r="H2326" s="711"/>
      <c r="I2326" s="711"/>
      <c r="J2326" s="711"/>
      <c r="K2326" s="711"/>
      <c r="L2326" s="711"/>
      <c r="M2326" s="711"/>
      <c r="N2326" s="711"/>
      <c r="O2326" s="711"/>
      <c r="P2326" s="711"/>
      <c r="Q2326" s="711"/>
      <c r="R2326" s="711"/>
      <c r="S2326" s="711"/>
      <c r="T2326" s="711"/>
      <c r="U2326" s="711"/>
      <c r="V2326" s="711"/>
      <c r="W2326" s="711"/>
      <c r="X2326" s="711"/>
      <c r="Y2326" s="711"/>
      <c r="Z2326" s="485"/>
      <c r="AA2326" s="736"/>
      <c r="AB2326" s="484"/>
    </row>
    <row r="2327" spans="1:28" s="467" customFormat="1" x14ac:dyDescent="0.25">
      <c r="A2327" s="1210"/>
      <c r="B2327" s="1219"/>
      <c r="C2327" s="444"/>
      <c r="D2327" s="846"/>
      <c r="E2327" s="1212"/>
      <c r="F2327" s="1213"/>
      <c r="G2327" s="847"/>
      <c r="H2327" s="711"/>
      <c r="I2327" s="711"/>
      <c r="J2327" s="711"/>
      <c r="K2327" s="711"/>
      <c r="L2327" s="711"/>
      <c r="M2327" s="711"/>
      <c r="N2327" s="711"/>
      <c r="O2327" s="711"/>
      <c r="P2327" s="711"/>
      <c r="Q2327" s="711"/>
      <c r="R2327" s="711"/>
      <c r="S2327" s="711"/>
      <c r="T2327" s="711"/>
      <c r="U2327" s="711"/>
      <c r="V2327" s="711"/>
      <c r="W2327" s="711"/>
      <c r="X2327" s="711"/>
      <c r="Y2327" s="711"/>
      <c r="Z2327" s="485"/>
      <c r="AA2327" s="736"/>
      <c r="AB2327" s="484"/>
    </row>
    <row r="2328" spans="1:28" s="467" customFormat="1" ht="25.5" x14ac:dyDescent="0.25">
      <c r="A2328" s="212">
        <v>25</v>
      </c>
      <c r="B2328" s="1214" t="s">
        <v>1925</v>
      </c>
      <c r="C2328" s="213" t="s">
        <v>307</v>
      </c>
      <c r="D2328" s="214" t="s">
        <v>1770</v>
      </c>
      <c r="E2328" s="215" t="s">
        <v>1926</v>
      </c>
      <c r="F2328" s="216" t="s">
        <v>1772</v>
      </c>
      <c r="G2328" s="217" t="s">
        <v>44</v>
      </c>
      <c r="H2328" s="218" t="s">
        <v>44</v>
      </c>
      <c r="I2328" s="218" t="s">
        <v>44</v>
      </c>
      <c r="J2328" s="218" t="s">
        <v>44</v>
      </c>
      <c r="K2328" s="1209">
        <f>SUM(L2328-15)</f>
        <v>42128</v>
      </c>
      <c r="L2328" s="218">
        <f>SUM(M2328*1)</f>
        <v>42143</v>
      </c>
      <c r="M2328" s="218">
        <f>SUM(N2328*1)</f>
        <v>42143</v>
      </c>
      <c r="N2328" s="218">
        <f>SUM(O2328-1)</f>
        <v>42143</v>
      </c>
      <c r="O2328" s="218">
        <f>SUM(U2328-3)</f>
        <v>42144</v>
      </c>
      <c r="P2328" s="218">
        <f>SUM(U2328*1)</f>
        <v>42147</v>
      </c>
      <c r="Q2328" s="218" t="s">
        <v>44</v>
      </c>
      <c r="R2328" s="218" t="s">
        <v>44</v>
      </c>
      <c r="S2328" s="218" t="s">
        <v>44</v>
      </c>
      <c r="T2328" s="218" t="s">
        <v>44</v>
      </c>
      <c r="U2328" s="218">
        <f>SUM(V2328-3)</f>
        <v>42147</v>
      </c>
      <c r="V2328" s="218">
        <f>SUM(W2328-3)</f>
        <v>42150</v>
      </c>
      <c r="W2328" s="218">
        <v>42153</v>
      </c>
      <c r="X2328" s="218">
        <f>W2328</f>
        <v>42153</v>
      </c>
      <c r="Y2328" s="218"/>
      <c r="Z2328" s="219"/>
      <c r="AA2328" s="220">
        <v>5000</v>
      </c>
      <c r="AB2328" s="220"/>
    </row>
    <row r="2329" spans="1:28" s="467" customFormat="1" x14ac:dyDescent="0.25">
      <c r="A2329" s="1210"/>
      <c r="B2329" s="1219" t="s">
        <v>1927</v>
      </c>
      <c r="C2329" s="444"/>
      <c r="D2329" s="846"/>
      <c r="E2329" s="1212"/>
      <c r="F2329" s="1213"/>
      <c r="G2329" s="847"/>
      <c r="H2329" s="711"/>
      <c r="I2329" s="711"/>
      <c r="J2329" s="711"/>
      <c r="K2329" s="711"/>
      <c r="L2329" s="711"/>
      <c r="M2329" s="711"/>
      <c r="N2329" s="711"/>
      <c r="O2329" s="711"/>
      <c r="P2329" s="711"/>
      <c r="Q2329" s="711"/>
      <c r="R2329" s="711"/>
      <c r="S2329" s="711"/>
      <c r="T2329" s="711"/>
      <c r="U2329" s="711"/>
      <c r="V2329" s="711"/>
      <c r="W2329" s="711"/>
      <c r="X2329" s="711"/>
      <c r="Y2329" s="711"/>
      <c r="Z2329" s="485"/>
      <c r="AA2329" s="736"/>
      <c r="AB2329" s="484"/>
    </row>
    <row r="2330" spans="1:28" s="467" customFormat="1" x14ac:dyDescent="0.25">
      <c r="A2330" s="1210"/>
      <c r="B2330" s="1219"/>
      <c r="C2330" s="444"/>
      <c r="D2330" s="846"/>
      <c r="E2330" s="1212"/>
      <c r="F2330" s="1213"/>
      <c r="G2330" s="847"/>
      <c r="H2330" s="711"/>
      <c r="I2330" s="711"/>
      <c r="J2330" s="711"/>
      <c r="K2330" s="711"/>
      <c r="L2330" s="711"/>
      <c r="M2330" s="711"/>
      <c r="N2330" s="711"/>
      <c r="O2330" s="711"/>
      <c r="P2330" s="711"/>
      <c r="Q2330" s="711"/>
      <c r="R2330" s="711"/>
      <c r="S2330" s="711"/>
      <c r="T2330" s="711"/>
      <c r="U2330" s="711"/>
      <c r="V2330" s="711"/>
      <c r="W2330" s="711"/>
      <c r="X2330" s="711"/>
      <c r="Y2330" s="711"/>
      <c r="Z2330" s="485"/>
      <c r="AA2330" s="736"/>
      <c r="AB2330" s="484"/>
    </row>
    <row r="2331" spans="1:28" s="467" customFormat="1" ht="25.5" x14ac:dyDescent="0.25">
      <c r="A2331" s="212">
        <v>26</v>
      </c>
      <c r="B2331" s="1214" t="s">
        <v>1928</v>
      </c>
      <c r="C2331" s="213" t="s">
        <v>307</v>
      </c>
      <c r="D2331" s="214" t="s">
        <v>1770</v>
      </c>
      <c r="E2331" s="215" t="s">
        <v>1929</v>
      </c>
      <c r="F2331" s="216" t="s">
        <v>1772</v>
      </c>
      <c r="G2331" s="217" t="s">
        <v>44</v>
      </c>
      <c r="H2331" s="218" t="s">
        <v>44</v>
      </c>
      <c r="I2331" s="218" t="s">
        <v>44</v>
      </c>
      <c r="J2331" s="218" t="s">
        <v>44</v>
      </c>
      <c r="K2331" s="1209">
        <f>SUM(L2331-15)</f>
        <v>42068</v>
      </c>
      <c r="L2331" s="218">
        <f>SUM(M2331*1)</f>
        <v>42083</v>
      </c>
      <c r="M2331" s="218">
        <f>SUM(N2331*1)</f>
        <v>42083</v>
      </c>
      <c r="N2331" s="218">
        <f>SUM(O2331-1)</f>
        <v>42083</v>
      </c>
      <c r="O2331" s="218">
        <f>SUM(U2331-3)</f>
        <v>42084</v>
      </c>
      <c r="P2331" s="218">
        <f>SUM(U2331*1)</f>
        <v>42087</v>
      </c>
      <c r="Q2331" s="218" t="s">
        <v>44</v>
      </c>
      <c r="R2331" s="218" t="s">
        <v>44</v>
      </c>
      <c r="S2331" s="218" t="s">
        <v>44</v>
      </c>
      <c r="T2331" s="218" t="s">
        <v>44</v>
      </c>
      <c r="U2331" s="218">
        <f>SUM(V2331-3)</f>
        <v>42087</v>
      </c>
      <c r="V2331" s="218">
        <f>SUM(W2331-3)</f>
        <v>42090</v>
      </c>
      <c r="W2331" s="218">
        <v>42093</v>
      </c>
      <c r="X2331" s="218">
        <f>W2331</f>
        <v>42093</v>
      </c>
      <c r="Y2331" s="218"/>
      <c r="Z2331" s="219"/>
      <c r="AA2331" s="220">
        <v>1000</v>
      </c>
      <c r="AB2331" s="220"/>
    </row>
    <row r="2332" spans="1:28" s="467" customFormat="1" x14ac:dyDescent="0.25">
      <c r="A2332" s="1210"/>
      <c r="B2332" s="1211" t="s">
        <v>1930</v>
      </c>
      <c r="C2332" s="444"/>
      <c r="D2332" s="846"/>
      <c r="E2332" s="1212"/>
      <c r="F2332" s="1213"/>
      <c r="G2332" s="847"/>
      <c r="H2332" s="711"/>
      <c r="I2332" s="711"/>
      <c r="J2332" s="711"/>
      <c r="K2332" s="711"/>
      <c r="L2332" s="711"/>
      <c r="M2332" s="711"/>
      <c r="N2332" s="711"/>
      <c r="O2332" s="711"/>
      <c r="P2332" s="711"/>
      <c r="Q2332" s="711"/>
      <c r="R2332" s="711"/>
      <c r="S2332" s="711"/>
      <c r="T2332" s="711"/>
      <c r="U2332" s="711"/>
      <c r="V2332" s="711"/>
      <c r="W2332" s="711"/>
      <c r="X2332" s="711"/>
      <c r="Y2332" s="711"/>
      <c r="Z2332" s="485"/>
      <c r="AA2332" s="736"/>
      <c r="AB2332" s="484"/>
    </row>
    <row r="2333" spans="1:28" s="467" customFormat="1" x14ac:dyDescent="0.25">
      <c r="A2333" s="1210"/>
      <c r="B2333" s="1219"/>
      <c r="C2333" s="444"/>
      <c r="D2333" s="846"/>
      <c r="E2333" s="1212"/>
      <c r="F2333" s="1213"/>
      <c r="G2333" s="847"/>
      <c r="H2333" s="711"/>
      <c r="I2333" s="711"/>
      <c r="J2333" s="711"/>
      <c r="K2333" s="711"/>
      <c r="L2333" s="711"/>
      <c r="M2333" s="711"/>
      <c r="N2333" s="711"/>
      <c r="O2333" s="711"/>
      <c r="P2333" s="711"/>
      <c r="Q2333" s="711"/>
      <c r="R2333" s="711"/>
      <c r="S2333" s="711"/>
      <c r="T2333" s="711"/>
      <c r="U2333" s="711"/>
      <c r="V2333" s="711"/>
      <c r="W2333" s="711"/>
      <c r="X2333" s="711"/>
      <c r="Y2333" s="711"/>
      <c r="Z2333" s="485"/>
      <c r="AA2333" s="736"/>
      <c r="AB2333" s="484"/>
    </row>
    <row r="2334" spans="1:28" s="467" customFormat="1" ht="25.5" x14ac:dyDescent="0.25">
      <c r="A2334" s="212">
        <v>27</v>
      </c>
      <c r="B2334" s="1220" t="s">
        <v>572</v>
      </c>
      <c r="C2334" s="213" t="s">
        <v>307</v>
      </c>
      <c r="D2334" s="214" t="s">
        <v>1770</v>
      </c>
      <c r="E2334" s="215" t="s">
        <v>1931</v>
      </c>
      <c r="F2334" s="216" t="s">
        <v>1772</v>
      </c>
      <c r="G2334" s="217" t="s">
        <v>44</v>
      </c>
      <c r="H2334" s="218" t="s">
        <v>44</v>
      </c>
      <c r="I2334" s="218" t="s">
        <v>44</v>
      </c>
      <c r="J2334" s="218" t="s">
        <v>44</v>
      </c>
      <c r="K2334" s="1209">
        <f>SUM(L2334-15)</f>
        <v>42068</v>
      </c>
      <c r="L2334" s="218">
        <f>SUM(M2334*1)</f>
        <v>42083</v>
      </c>
      <c r="M2334" s="218">
        <f>SUM(N2334*1)</f>
        <v>42083</v>
      </c>
      <c r="N2334" s="218">
        <f>SUM(O2334-1)</f>
        <v>42083</v>
      </c>
      <c r="O2334" s="218">
        <f>SUM(U2334-3)</f>
        <v>42084</v>
      </c>
      <c r="P2334" s="218">
        <f>SUM(U2334*1)</f>
        <v>42087</v>
      </c>
      <c r="Q2334" s="218" t="s">
        <v>44</v>
      </c>
      <c r="R2334" s="218" t="s">
        <v>44</v>
      </c>
      <c r="S2334" s="218" t="s">
        <v>44</v>
      </c>
      <c r="T2334" s="218" t="s">
        <v>44</v>
      </c>
      <c r="U2334" s="218">
        <f>SUM(V2334-3)</f>
        <v>42087</v>
      </c>
      <c r="V2334" s="218">
        <f>SUM(W2334-3)</f>
        <v>42090</v>
      </c>
      <c r="W2334" s="218">
        <v>42093</v>
      </c>
      <c r="X2334" s="218">
        <f>W2334</f>
        <v>42093</v>
      </c>
      <c r="Y2334" s="218"/>
      <c r="Z2334" s="219"/>
      <c r="AA2334" s="220">
        <v>5000</v>
      </c>
      <c r="AB2334" s="220"/>
    </row>
    <row r="2335" spans="1:28" s="467" customFormat="1" x14ac:dyDescent="0.25">
      <c r="A2335" s="1210"/>
      <c r="B2335" s="1211" t="s">
        <v>1932</v>
      </c>
      <c r="C2335" s="444"/>
      <c r="D2335" s="846"/>
      <c r="E2335" s="1212"/>
      <c r="F2335" s="1213"/>
      <c r="G2335" s="847"/>
      <c r="H2335" s="711"/>
      <c r="I2335" s="711"/>
      <c r="J2335" s="711"/>
      <c r="K2335" s="711"/>
      <c r="L2335" s="711"/>
      <c r="M2335" s="711"/>
      <c r="N2335" s="711"/>
      <c r="O2335" s="711"/>
      <c r="P2335" s="711"/>
      <c r="Q2335" s="711"/>
      <c r="R2335" s="711"/>
      <c r="S2335" s="711"/>
      <c r="T2335" s="711"/>
      <c r="U2335" s="711"/>
      <c r="V2335" s="711"/>
      <c r="W2335" s="711"/>
      <c r="X2335" s="711"/>
      <c r="Y2335" s="711"/>
      <c r="Z2335" s="485"/>
      <c r="AA2335" s="736"/>
      <c r="AB2335" s="484"/>
    </row>
    <row r="2336" spans="1:28" s="467" customFormat="1" x14ac:dyDescent="0.25">
      <c r="A2336" s="1210"/>
      <c r="B2336" s="1219"/>
      <c r="C2336" s="444"/>
      <c r="D2336" s="846"/>
      <c r="E2336" s="1212"/>
      <c r="F2336" s="1213"/>
      <c r="G2336" s="847"/>
      <c r="H2336" s="711"/>
      <c r="I2336" s="711"/>
      <c r="J2336" s="711"/>
      <c r="K2336" s="711"/>
      <c r="L2336" s="711"/>
      <c r="M2336" s="711"/>
      <c r="N2336" s="711"/>
      <c r="O2336" s="711"/>
      <c r="P2336" s="711"/>
      <c r="Q2336" s="711"/>
      <c r="R2336" s="711"/>
      <c r="S2336" s="711"/>
      <c r="T2336" s="711"/>
      <c r="U2336" s="711"/>
      <c r="V2336" s="711"/>
      <c r="W2336" s="711"/>
      <c r="X2336" s="711"/>
      <c r="Y2336" s="711"/>
      <c r="Z2336" s="485"/>
      <c r="AA2336" s="736"/>
      <c r="AB2336" s="484"/>
    </row>
    <row r="2337" spans="1:28" s="467" customFormat="1" ht="25.5" x14ac:dyDescent="0.25">
      <c r="A2337" s="212">
        <v>28</v>
      </c>
      <c r="B2337" s="1220" t="s">
        <v>916</v>
      </c>
      <c r="C2337" s="213" t="s">
        <v>307</v>
      </c>
      <c r="D2337" s="214" t="s">
        <v>1770</v>
      </c>
      <c r="E2337" s="215" t="s">
        <v>1933</v>
      </c>
      <c r="F2337" s="216" t="s">
        <v>1772</v>
      </c>
      <c r="G2337" s="217" t="s">
        <v>44</v>
      </c>
      <c r="H2337" s="218" t="s">
        <v>44</v>
      </c>
      <c r="I2337" s="218" t="s">
        <v>44</v>
      </c>
      <c r="J2337" s="218" t="s">
        <v>44</v>
      </c>
      <c r="K2337" s="1209">
        <f>SUM(L2337-15)</f>
        <v>42030</v>
      </c>
      <c r="L2337" s="218">
        <f>SUM(M2337*1)</f>
        <v>42045</v>
      </c>
      <c r="M2337" s="218">
        <f>SUM(N2337*1)</f>
        <v>42045</v>
      </c>
      <c r="N2337" s="218">
        <f>SUM(O2337-1)</f>
        <v>42045</v>
      </c>
      <c r="O2337" s="218">
        <f>SUM(U2337-3)</f>
        <v>42046</v>
      </c>
      <c r="P2337" s="218">
        <f>SUM(U2337*1)</f>
        <v>42049</v>
      </c>
      <c r="Q2337" s="218" t="s">
        <v>44</v>
      </c>
      <c r="R2337" s="218" t="s">
        <v>44</v>
      </c>
      <c r="S2337" s="218" t="s">
        <v>44</v>
      </c>
      <c r="T2337" s="218" t="s">
        <v>44</v>
      </c>
      <c r="U2337" s="218">
        <f>SUM(V2337-3)</f>
        <v>42049</v>
      </c>
      <c r="V2337" s="218">
        <f>SUM(W2337-3)</f>
        <v>42052</v>
      </c>
      <c r="W2337" s="218">
        <v>42055</v>
      </c>
      <c r="X2337" s="218">
        <f>W2337</f>
        <v>42055</v>
      </c>
      <c r="Y2337" s="218"/>
      <c r="Z2337" s="219"/>
      <c r="AA2337" s="220">
        <v>2000</v>
      </c>
      <c r="AB2337" s="220"/>
    </row>
    <row r="2338" spans="1:28" s="467" customFormat="1" x14ac:dyDescent="0.25">
      <c r="A2338" s="1210"/>
      <c r="B2338" s="1211" t="s">
        <v>1934</v>
      </c>
      <c r="C2338" s="444"/>
      <c r="D2338" s="846"/>
      <c r="E2338" s="1212"/>
      <c r="F2338" s="1213"/>
      <c r="G2338" s="847"/>
      <c r="H2338" s="711"/>
      <c r="I2338" s="711"/>
      <c r="J2338" s="711"/>
      <c r="K2338" s="711"/>
      <c r="L2338" s="711"/>
      <c r="M2338" s="711"/>
      <c r="N2338" s="711"/>
      <c r="O2338" s="711"/>
      <c r="P2338" s="711"/>
      <c r="Q2338" s="711"/>
      <c r="R2338" s="711"/>
      <c r="S2338" s="711"/>
      <c r="T2338" s="711"/>
      <c r="U2338" s="711"/>
      <c r="V2338" s="711"/>
      <c r="W2338" s="711"/>
      <c r="X2338" s="711"/>
      <c r="Y2338" s="711"/>
      <c r="Z2338" s="485"/>
      <c r="AA2338" s="736"/>
      <c r="AB2338" s="484"/>
    </row>
    <row r="2339" spans="1:28" s="467" customFormat="1" x14ac:dyDescent="0.25">
      <c r="A2339" s="1210"/>
      <c r="B2339" s="1219"/>
      <c r="C2339" s="444"/>
      <c r="D2339" s="846"/>
      <c r="E2339" s="1212"/>
      <c r="F2339" s="1213"/>
      <c r="G2339" s="847"/>
      <c r="H2339" s="711"/>
      <c r="I2339" s="711"/>
      <c r="J2339" s="711"/>
      <c r="K2339" s="711"/>
      <c r="L2339" s="711"/>
      <c r="M2339" s="711"/>
      <c r="N2339" s="711"/>
      <c r="O2339" s="711"/>
      <c r="P2339" s="711"/>
      <c r="Q2339" s="711"/>
      <c r="R2339" s="711"/>
      <c r="S2339" s="711"/>
      <c r="T2339" s="711"/>
      <c r="U2339" s="711"/>
      <c r="V2339" s="711"/>
      <c r="W2339" s="711"/>
      <c r="X2339" s="711"/>
      <c r="Y2339" s="711"/>
      <c r="Z2339" s="485"/>
      <c r="AA2339" s="736"/>
      <c r="AB2339" s="484"/>
    </row>
    <row r="2340" spans="1:28" s="467" customFormat="1" ht="25.5" x14ac:dyDescent="0.25">
      <c r="A2340" s="212">
        <v>29</v>
      </c>
      <c r="B2340" s="1220" t="s">
        <v>1935</v>
      </c>
      <c r="C2340" s="213" t="s">
        <v>307</v>
      </c>
      <c r="D2340" s="214" t="s">
        <v>1770</v>
      </c>
      <c r="E2340" s="215" t="s">
        <v>1936</v>
      </c>
      <c r="F2340" s="216" t="s">
        <v>1772</v>
      </c>
      <c r="G2340" s="217" t="s">
        <v>44</v>
      </c>
      <c r="H2340" s="218" t="s">
        <v>44</v>
      </c>
      <c r="I2340" s="218" t="s">
        <v>44</v>
      </c>
      <c r="J2340" s="218" t="s">
        <v>44</v>
      </c>
      <c r="K2340" s="1209">
        <f>SUM(L2340-15)</f>
        <v>42191</v>
      </c>
      <c r="L2340" s="218">
        <f>SUM(M2340*1)</f>
        <v>42206</v>
      </c>
      <c r="M2340" s="218">
        <f>SUM(N2340*1)</f>
        <v>42206</v>
      </c>
      <c r="N2340" s="218">
        <f>SUM(O2340-1)</f>
        <v>42206</v>
      </c>
      <c r="O2340" s="218">
        <f>SUM(U2340-3)</f>
        <v>42207</v>
      </c>
      <c r="P2340" s="218">
        <f>SUM(U2340*1)</f>
        <v>42210</v>
      </c>
      <c r="Q2340" s="218" t="s">
        <v>44</v>
      </c>
      <c r="R2340" s="218" t="s">
        <v>44</v>
      </c>
      <c r="S2340" s="218" t="s">
        <v>44</v>
      </c>
      <c r="T2340" s="218" t="s">
        <v>44</v>
      </c>
      <c r="U2340" s="218">
        <f>SUM(V2340-3)</f>
        <v>42210</v>
      </c>
      <c r="V2340" s="218">
        <f>SUM(W2340-3)</f>
        <v>42213</v>
      </c>
      <c r="W2340" s="218">
        <v>42216</v>
      </c>
      <c r="X2340" s="218">
        <f>W2340</f>
        <v>42216</v>
      </c>
      <c r="Y2340" s="218"/>
      <c r="Z2340" s="219"/>
      <c r="AA2340" s="220">
        <v>5000</v>
      </c>
      <c r="AB2340" s="220"/>
    </row>
    <row r="2341" spans="1:28" s="467" customFormat="1" x14ac:dyDescent="0.25">
      <c r="A2341" s="1210"/>
      <c r="B2341" s="1211" t="s">
        <v>1937</v>
      </c>
      <c r="C2341" s="444"/>
      <c r="D2341" s="846"/>
      <c r="E2341" s="1212"/>
      <c r="F2341" s="1213"/>
      <c r="G2341" s="847"/>
      <c r="H2341" s="711"/>
      <c r="I2341" s="711"/>
      <c r="J2341" s="711"/>
      <c r="K2341" s="711"/>
      <c r="L2341" s="711"/>
      <c r="M2341" s="711"/>
      <c r="N2341" s="711"/>
      <c r="O2341" s="711"/>
      <c r="P2341" s="711"/>
      <c r="Q2341" s="711"/>
      <c r="R2341" s="711"/>
      <c r="S2341" s="711"/>
      <c r="T2341" s="711"/>
      <c r="U2341" s="711"/>
      <c r="V2341" s="711"/>
      <c r="W2341" s="711"/>
      <c r="X2341" s="711"/>
      <c r="Y2341" s="711"/>
      <c r="Z2341" s="485"/>
      <c r="AA2341" s="736"/>
      <c r="AB2341" s="484"/>
    </row>
    <row r="2342" spans="1:28" s="467" customFormat="1" x14ac:dyDescent="0.25">
      <c r="A2342" s="1210"/>
      <c r="B2342" s="1219"/>
      <c r="C2342" s="444"/>
      <c r="D2342" s="846"/>
      <c r="E2342" s="1212"/>
      <c r="F2342" s="1213"/>
      <c r="G2342" s="847"/>
      <c r="H2342" s="711"/>
      <c r="I2342" s="711"/>
      <c r="J2342" s="711"/>
      <c r="K2342" s="711"/>
      <c r="L2342" s="711"/>
      <c r="M2342" s="711"/>
      <c r="N2342" s="711"/>
      <c r="O2342" s="711"/>
      <c r="P2342" s="711"/>
      <c r="Q2342" s="711"/>
      <c r="R2342" s="711"/>
      <c r="S2342" s="711"/>
      <c r="T2342" s="711"/>
      <c r="U2342" s="711"/>
      <c r="V2342" s="711"/>
      <c r="W2342" s="711"/>
      <c r="X2342" s="711"/>
      <c r="Y2342" s="711"/>
      <c r="Z2342" s="485"/>
      <c r="AA2342" s="736"/>
      <c r="AB2342" s="484"/>
    </row>
    <row r="2343" spans="1:28" s="467" customFormat="1" ht="25.5" x14ac:dyDescent="0.25">
      <c r="A2343" s="212">
        <v>30</v>
      </c>
      <c r="B2343" s="1220" t="s">
        <v>917</v>
      </c>
      <c r="C2343" s="213" t="s">
        <v>307</v>
      </c>
      <c r="D2343" s="214" t="s">
        <v>1770</v>
      </c>
      <c r="E2343" s="215" t="s">
        <v>1938</v>
      </c>
      <c r="F2343" s="216" t="s">
        <v>1772</v>
      </c>
      <c r="G2343" s="217" t="s">
        <v>44</v>
      </c>
      <c r="H2343" s="218" t="s">
        <v>44</v>
      </c>
      <c r="I2343" s="218" t="s">
        <v>44</v>
      </c>
      <c r="J2343" s="218" t="s">
        <v>44</v>
      </c>
      <c r="K2343" s="1209">
        <f>SUM(L2343-15)</f>
        <v>42030</v>
      </c>
      <c r="L2343" s="218">
        <f>SUM(M2343*1)</f>
        <v>42045</v>
      </c>
      <c r="M2343" s="218">
        <f>SUM(N2343*1)</f>
        <v>42045</v>
      </c>
      <c r="N2343" s="218">
        <f>SUM(O2343-1)</f>
        <v>42045</v>
      </c>
      <c r="O2343" s="218">
        <f>SUM(U2343-3)</f>
        <v>42046</v>
      </c>
      <c r="P2343" s="218">
        <f>SUM(U2343*1)</f>
        <v>42049</v>
      </c>
      <c r="Q2343" s="218" t="s">
        <v>44</v>
      </c>
      <c r="R2343" s="218" t="s">
        <v>44</v>
      </c>
      <c r="S2343" s="218" t="s">
        <v>44</v>
      </c>
      <c r="T2343" s="218" t="s">
        <v>44</v>
      </c>
      <c r="U2343" s="218">
        <f>SUM(V2343-3)</f>
        <v>42049</v>
      </c>
      <c r="V2343" s="218">
        <f>SUM(W2343-3)</f>
        <v>42052</v>
      </c>
      <c r="W2343" s="218">
        <v>42055</v>
      </c>
      <c r="X2343" s="218">
        <f>W2343</f>
        <v>42055</v>
      </c>
      <c r="Y2343" s="218"/>
      <c r="Z2343" s="219"/>
      <c r="AA2343" s="220">
        <v>5000</v>
      </c>
      <c r="AB2343" s="220"/>
    </row>
    <row r="2344" spans="1:28" s="467" customFormat="1" x14ac:dyDescent="0.25">
      <c r="A2344" s="1210"/>
      <c r="B2344" s="1211" t="s">
        <v>1939</v>
      </c>
      <c r="C2344" s="444"/>
      <c r="D2344" s="846"/>
      <c r="E2344" s="1212"/>
      <c r="F2344" s="1213"/>
      <c r="G2344" s="847"/>
      <c r="H2344" s="711"/>
      <c r="I2344" s="711"/>
      <c r="J2344" s="711"/>
      <c r="K2344" s="711"/>
      <c r="L2344" s="711"/>
      <c r="M2344" s="711"/>
      <c r="N2344" s="711"/>
      <c r="O2344" s="711"/>
      <c r="P2344" s="711"/>
      <c r="Q2344" s="711"/>
      <c r="R2344" s="711"/>
      <c r="S2344" s="711"/>
      <c r="T2344" s="711"/>
      <c r="U2344" s="711"/>
      <c r="V2344" s="711"/>
      <c r="W2344" s="711"/>
      <c r="X2344" s="711"/>
      <c r="Y2344" s="711"/>
      <c r="Z2344" s="485"/>
      <c r="AA2344" s="736"/>
      <c r="AB2344" s="484"/>
    </row>
    <row r="2345" spans="1:28" s="467" customFormat="1" x14ac:dyDescent="0.25">
      <c r="A2345" s="1210"/>
      <c r="B2345" s="1219"/>
      <c r="C2345" s="444"/>
      <c r="D2345" s="846"/>
      <c r="E2345" s="1212"/>
      <c r="F2345" s="1213"/>
      <c r="G2345" s="847"/>
      <c r="H2345" s="711"/>
      <c r="I2345" s="711"/>
      <c r="J2345" s="711"/>
      <c r="K2345" s="711"/>
      <c r="L2345" s="711"/>
      <c r="M2345" s="711"/>
      <c r="N2345" s="711"/>
      <c r="O2345" s="711"/>
      <c r="P2345" s="711"/>
      <c r="Q2345" s="711"/>
      <c r="R2345" s="711"/>
      <c r="S2345" s="711"/>
      <c r="T2345" s="711"/>
      <c r="U2345" s="711"/>
      <c r="V2345" s="711"/>
      <c r="W2345" s="711"/>
      <c r="X2345" s="711"/>
      <c r="Y2345" s="711"/>
      <c r="Z2345" s="485"/>
      <c r="AA2345" s="736"/>
      <c r="AB2345" s="484"/>
    </row>
    <row r="2346" spans="1:28" s="467" customFormat="1" ht="25.5" x14ac:dyDescent="0.25">
      <c r="A2346" s="212">
        <v>31</v>
      </c>
      <c r="B2346" s="1220" t="s">
        <v>91</v>
      </c>
      <c r="C2346" s="213" t="s">
        <v>307</v>
      </c>
      <c r="D2346" s="214" t="s">
        <v>1770</v>
      </c>
      <c r="E2346" s="215" t="s">
        <v>1940</v>
      </c>
      <c r="F2346" s="216" t="s">
        <v>1772</v>
      </c>
      <c r="G2346" s="217" t="s">
        <v>44</v>
      </c>
      <c r="H2346" s="218" t="s">
        <v>44</v>
      </c>
      <c r="I2346" s="218" t="s">
        <v>44</v>
      </c>
      <c r="J2346" s="218" t="s">
        <v>44</v>
      </c>
      <c r="K2346" s="1209">
        <f>SUM(L2346-15)</f>
        <v>42068</v>
      </c>
      <c r="L2346" s="218">
        <f>SUM(M2346*1)</f>
        <v>42083</v>
      </c>
      <c r="M2346" s="218">
        <f>SUM(N2346*1)</f>
        <v>42083</v>
      </c>
      <c r="N2346" s="218">
        <f>SUM(O2346-1)</f>
        <v>42083</v>
      </c>
      <c r="O2346" s="218">
        <f>SUM(U2346-3)</f>
        <v>42084</v>
      </c>
      <c r="P2346" s="218">
        <f>SUM(U2346*1)</f>
        <v>42087</v>
      </c>
      <c r="Q2346" s="218" t="s">
        <v>44</v>
      </c>
      <c r="R2346" s="218" t="s">
        <v>44</v>
      </c>
      <c r="S2346" s="218" t="s">
        <v>44</v>
      </c>
      <c r="T2346" s="218" t="s">
        <v>44</v>
      </c>
      <c r="U2346" s="218">
        <f>SUM(V2346-3)</f>
        <v>42087</v>
      </c>
      <c r="V2346" s="218">
        <f>SUM(W2346-3)</f>
        <v>42090</v>
      </c>
      <c r="W2346" s="218">
        <v>42093</v>
      </c>
      <c r="X2346" s="218">
        <f>W2346</f>
        <v>42093</v>
      </c>
      <c r="Y2346" s="218"/>
      <c r="Z2346" s="219"/>
      <c r="AA2346" s="220">
        <v>30000</v>
      </c>
      <c r="AB2346" s="220"/>
    </row>
    <row r="2347" spans="1:28" s="467" customFormat="1" x14ac:dyDescent="0.25">
      <c r="A2347" s="1210"/>
      <c r="B2347" s="1211" t="s">
        <v>1941</v>
      </c>
      <c r="C2347" s="444"/>
      <c r="D2347" s="846"/>
      <c r="E2347" s="1212"/>
      <c r="F2347" s="1213"/>
      <c r="G2347" s="847"/>
      <c r="H2347" s="711"/>
      <c r="I2347" s="711"/>
      <c r="J2347" s="711"/>
      <c r="K2347" s="711"/>
      <c r="L2347" s="711"/>
      <c r="M2347" s="711"/>
      <c r="N2347" s="711"/>
      <c r="O2347" s="711"/>
      <c r="P2347" s="711"/>
      <c r="Q2347" s="711"/>
      <c r="R2347" s="711"/>
      <c r="S2347" s="711"/>
      <c r="T2347" s="711"/>
      <c r="U2347" s="711"/>
      <c r="V2347" s="711"/>
      <c r="W2347" s="711"/>
      <c r="X2347" s="711"/>
      <c r="Y2347" s="711"/>
      <c r="Z2347" s="485"/>
      <c r="AA2347" s="736"/>
      <c r="AB2347" s="484"/>
    </row>
    <row r="2348" spans="1:28" s="467" customFormat="1" x14ac:dyDescent="0.25">
      <c r="A2348" s="1210"/>
      <c r="B2348" s="1211" t="s">
        <v>1942</v>
      </c>
      <c r="C2348" s="444"/>
      <c r="D2348" s="846"/>
      <c r="E2348" s="1212"/>
      <c r="F2348" s="1213"/>
      <c r="G2348" s="847"/>
      <c r="H2348" s="711"/>
      <c r="I2348" s="711"/>
      <c r="J2348" s="711"/>
      <c r="K2348" s="711"/>
      <c r="L2348" s="711"/>
      <c r="M2348" s="711"/>
      <c r="N2348" s="711"/>
      <c r="O2348" s="711"/>
      <c r="P2348" s="711"/>
      <c r="Q2348" s="711"/>
      <c r="R2348" s="711"/>
      <c r="S2348" s="711"/>
      <c r="T2348" s="711"/>
      <c r="U2348" s="711"/>
      <c r="V2348" s="711"/>
      <c r="W2348" s="711"/>
      <c r="X2348" s="711"/>
      <c r="Y2348" s="711"/>
      <c r="Z2348" s="485"/>
      <c r="AA2348" s="736"/>
      <c r="AB2348" s="484"/>
    </row>
    <row r="2349" spans="1:28" s="467" customFormat="1" x14ac:dyDescent="0.25">
      <c r="A2349" s="1210"/>
      <c r="B2349" s="1211" t="s">
        <v>1943</v>
      </c>
      <c r="C2349" s="444"/>
      <c r="D2349" s="846"/>
      <c r="E2349" s="1212"/>
      <c r="F2349" s="1213"/>
      <c r="G2349" s="847"/>
      <c r="H2349" s="711"/>
      <c r="I2349" s="711"/>
      <c r="J2349" s="711"/>
      <c r="K2349" s="711"/>
      <c r="L2349" s="711"/>
      <c r="M2349" s="711"/>
      <c r="N2349" s="711"/>
      <c r="O2349" s="711"/>
      <c r="P2349" s="711"/>
      <c r="Q2349" s="711"/>
      <c r="R2349" s="711"/>
      <c r="S2349" s="711"/>
      <c r="T2349" s="711"/>
      <c r="U2349" s="711"/>
      <c r="V2349" s="711"/>
      <c r="W2349" s="711"/>
      <c r="X2349" s="711"/>
      <c r="Y2349" s="711"/>
      <c r="Z2349" s="485"/>
      <c r="AA2349" s="736"/>
      <c r="AB2349" s="484"/>
    </row>
    <row r="2350" spans="1:28" s="467" customFormat="1" x14ac:dyDescent="0.25">
      <c r="A2350" s="1210"/>
      <c r="B2350" s="1211" t="s">
        <v>1944</v>
      </c>
      <c r="C2350" s="444"/>
      <c r="D2350" s="846"/>
      <c r="E2350" s="1212"/>
      <c r="F2350" s="1213"/>
      <c r="G2350" s="847"/>
      <c r="H2350" s="711"/>
      <c r="I2350" s="711"/>
      <c r="J2350" s="711"/>
      <c r="K2350" s="711"/>
      <c r="L2350" s="711"/>
      <c r="M2350" s="711"/>
      <c r="N2350" s="711"/>
      <c r="O2350" s="711"/>
      <c r="P2350" s="711"/>
      <c r="Q2350" s="711"/>
      <c r="R2350" s="711"/>
      <c r="S2350" s="711"/>
      <c r="T2350" s="711"/>
      <c r="U2350" s="711"/>
      <c r="V2350" s="711"/>
      <c r="W2350" s="711"/>
      <c r="X2350" s="711"/>
      <c r="Y2350" s="711"/>
      <c r="Z2350" s="485"/>
      <c r="AA2350" s="736"/>
      <c r="AB2350" s="484"/>
    </row>
    <row r="2351" spans="1:28" s="467" customFormat="1" x14ac:dyDescent="0.25">
      <c r="A2351" s="1210"/>
      <c r="B2351" s="1211" t="s">
        <v>1945</v>
      </c>
      <c r="C2351" s="444"/>
      <c r="D2351" s="846"/>
      <c r="E2351" s="1212"/>
      <c r="F2351" s="1213"/>
      <c r="G2351" s="847"/>
      <c r="H2351" s="711"/>
      <c r="I2351" s="711"/>
      <c r="J2351" s="711"/>
      <c r="K2351" s="711"/>
      <c r="L2351" s="711"/>
      <c r="M2351" s="711"/>
      <c r="N2351" s="711"/>
      <c r="O2351" s="711"/>
      <c r="P2351" s="711"/>
      <c r="Q2351" s="711"/>
      <c r="R2351" s="711"/>
      <c r="S2351" s="711"/>
      <c r="T2351" s="711"/>
      <c r="U2351" s="711"/>
      <c r="V2351" s="711"/>
      <c r="W2351" s="711"/>
      <c r="X2351" s="711"/>
      <c r="Y2351" s="711"/>
      <c r="Z2351" s="485"/>
      <c r="AA2351" s="736"/>
      <c r="AB2351" s="484"/>
    </row>
    <row r="2352" spans="1:28" s="467" customFormat="1" x14ac:dyDescent="0.25">
      <c r="A2352" s="1210"/>
      <c r="B2352" s="1211" t="s">
        <v>1946</v>
      </c>
      <c r="C2352" s="444"/>
      <c r="D2352" s="846"/>
      <c r="E2352" s="1212"/>
      <c r="F2352" s="1213"/>
      <c r="G2352" s="847"/>
      <c r="H2352" s="711"/>
      <c r="I2352" s="711"/>
      <c r="J2352" s="711"/>
      <c r="K2352" s="711"/>
      <c r="L2352" s="711"/>
      <c r="M2352" s="711"/>
      <c r="N2352" s="711"/>
      <c r="O2352" s="711"/>
      <c r="P2352" s="711"/>
      <c r="Q2352" s="711"/>
      <c r="R2352" s="711"/>
      <c r="S2352" s="711"/>
      <c r="T2352" s="711"/>
      <c r="U2352" s="711"/>
      <c r="V2352" s="711"/>
      <c r="W2352" s="711"/>
      <c r="X2352" s="711"/>
      <c r="Y2352" s="711"/>
      <c r="Z2352" s="485"/>
      <c r="AA2352" s="736"/>
      <c r="AB2352" s="484"/>
    </row>
    <row r="2353" spans="1:28" s="467" customFormat="1" x14ac:dyDescent="0.25">
      <c r="A2353" s="1210"/>
      <c r="B2353" s="1219"/>
      <c r="C2353" s="444"/>
      <c r="D2353" s="846"/>
      <c r="E2353" s="1212"/>
      <c r="F2353" s="1213"/>
      <c r="G2353" s="847"/>
      <c r="H2353" s="711"/>
      <c r="I2353" s="711"/>
      <c r="J2353" s="711"/>
      <c r="K2353" s="711"/>
      <c r="L2353" s="711"/>
      <c r="M2353" s="711"/>
      <c r="N2353" s="711"/>
      <c r="O2353" s="711"/>
      <c r="P2353" s="711"/>
      <c r="Q2353" s="711"/>
      <c r="R2353" s="711"/>
      <c r="S2353" s="711"/>
      <c r="T2353" s="711"/>
      <c r="U2353" s="711"/>
      <c r="V2353" s="711"/>
      <c r="W2353" s="711"/>
      <c r="X2353" s="711"/>
      <c r="Y2353" s="711"/>
      <c r="Z2353" s="485"/>
      <c r="AA2353" s="736"/>
      <c r="AB2353" s="484"/>
    </row>
    <row r="2354" spans="1:28" s="467" customFormat="1" ht="25.5" x14ac:dyDescent="0.25">
      <c r="A2354" s="212">
        <v>32</v>
      </c>
      <c r="B2354" s="1220" t="s">
        <v>591</v>
      </c>
      <c r="C2354" s="213" t="s">
        <v>307</v>
      </c>
      <c r="D2354" s="214" t="s">
        <v>1770</v>
      </c>
      <c r="E2354" s="215" t="s">
        <v>1947</v>
      </c>
      <c r="F2354" s="216" t="s">
        <v>1772</v>
      </c>
      <c r="G2354" s="217" t="s">
        <v>44</v>
      </c>
      <c r="H2354" s="218" t="s">
        <v>44</v>
      </c>
      <c r="I2354" s="218" t="s">
        <v>44</v>
      </c>
      <c r="J2354" s="218" t="s">
        <v>44</v>
      </c>
      <c r="K2354" s="1209">
        <f>SUM(L2354-15)</f>
        <v>42068</v>
      </c>
      <c r="L2354" s="218">
        <f>SUM(M2354*1)</f>
        <v>42083</v>
      </c>
      <c r="M2354" s="218">
        <f>SUM(N2354*1)</f>
        <v>42083</v>
      </c>
      <c r="N2354" s="218">
        <f>SUM(O2354-1)</f>
        <v>42083</v>
      </c>
      <c r="O2354" s="218">
        <f>SUM(U2354-3)</f>
        <v>42084</v>
      </c>
      <c r="P2354" s="218">
        <f>SUM(U2354*1)</f>
        <v>42087</v>
      </c>
      <c r="Q2354" s="218" t="s">
        <v>44</v>
      </c>
      <c r="R2354" s="218" t="s">
        <v>44</v>
      </c>
      <c r="S2354" s="218" t="s">
        <v>44</v>
      </c>
      <c r="T2354" s="218" t="s">
        <v>44</v>
      </c>
      <c r="U2354" s="218">
        <f>SUM(V2354-3)</f>
        <v>42087</v>
      </c>
      <c r="V2354" s="218">
        <f>SUM(W2354-3)</f>
        <v>42090</v>
      </c>
      <c r="W2354" s="218">
        <v>42093</v>
      </c>
      <c r="X2354" s="218">
        <f>W2354</f>
        <v>42093</v>
      </c>
      <c r="Y2354" s="218"/>
      <c r="Z2354" s="219"/>
      <c r="AA2354" s="220">
        <v>5000</v>
      </c>
      <c r="AB2354" s="220"/>
    </row>
    <row r="2355" spans="1:28" s="467" customFormat="1" ht="15.75" x14ac:dyDescent="0.25">
      <c r="A2355" s="1210"/>
      <c r="B2355" s="1221" t="s">
        <v>1948</v>
      </c>
      <c r="C2355" s="444"/>
      <c r="D2355" s="846"/>
      <c r="E2355" s="1212"/>
      <c r="F2355" s="1213"/>
      <c r="G2355" s="847"/>
      <c r="H2355" s="711"/>
      <c r="I2355" s="711"/>
      <c r="J2355" s="711"/>
      <c r="K2355" s="711"/>
      <c r="L2355" s="711"/>
      <c r="M2355" s="711"/>
      <c r="N2355" s="711"/>
      <c r="O2355" s="711"/>
      <c r="P2355" s="711"/>
      <c r="Q2355" s="711"/>
      <c r="R2355" s="711"/>
      <c r="S2355" s="711"/>
      <c r="T2355" s="711"/>
      <c r="U2355" s="711"/>
      <c r="V2355" s="711"/>
      <c r="W2355" s="711"/>
      <c r="X2355" s="711"/>
      <c r="Y2355" s="711"/>
      <c r="Z2355" s="485"/>
      <c r="AA2355" s="736"/>
      <c r="AB2355" s="484"/>
    </row>
    <row r="2356" spans="1:28" s="467" customFormat="1" x14ac:dyDescent="0.25">
      <c r="A2356" s="1210"/>
      <c r="B2356" s="1219"/>
      <c r="C2356" s="444"/>
      <c r="D2356" s="846"/>
      <c r="E2356" s="1212"/>
      <c r="F2356" s="1213"/>
      <c r="G2356" s="847"/>
      <c r="H2356" s="711"/>
      <c r="I2356" s="711"/>
      <c r="J2356" s="711"/>
      <c r="K2356" s="711"/>
      <c r="L2356" s="711"/>
      <c r="M2356" s="711"/>
      <c r="N2356" s="711"/>
      <c r="O2356" s="711"/>
      <c r="P2356" s="711"/>
      <c r="Q2356" s="711"/>
      <c r="R2356" s="711"/>
      <c r="S2356" s="711"/>
      <c r="T2356" s="711"/>
      <c r="U2356" s="711"/>
      <c r="V2356" s="711"/>
      <c r="W2356" s="711"/>
      <c r="X2356" s="711"/>
      <c r="Y2356" s="711"/>
      <c r="Z2356" s="485"/>
      <c r="AA2356" s="736"/>
      <c r="AB2356" s="484"/>
    </row>
    <row r="2357" spans="1:28" s="467" customFormat="1" ht="25.5" x14ac:dyDescent="0.25">
      <c r="A2357" s="212">
        <v>33</v>
      </c>
      <c r="B2357" s="1220" t="s">
        <v>595</v>
      </c>
      <c r="C2357" s="213" t="s">
        <v>307</v>
      </c>
      <c r="D2357" s="214" t="s">
        <v>1770</v>
      </c>
      <c r="E2357" s="215" t="s">
        <v>1949</v>
      </c>
      <c r="F2357" s="216" t="s">
        <v>1772</v>
      </c>
      <c r="G2357" s="217" t="s">
        <v>44</v>
      </c>
      <c r="H2357" s="218" t="s">
        <v>44</v>
      </c>
      <c r="I2357" s="218" t="s">
        <v>44</v>
      </c>
      <c r="J2357" s="218" t="s">
        <v>44</v>
      </c>
      <c r="K2357" s="1209">
        <f>SUM(L2357-15)</f>
        <v>42068</v>
      </c>
      <c r="L2357" s="218">
        <f>SUM(M2357*1)</f>
        <v>42083</v>
      </c>
      <c r="M2357" s="218">
        <f>SUM(N2357*1)</f>
        <v>42083</v>
      </c>
      <c r="N2357" s="218">
        <f>SUM(O2357-1)</f>
        <v>42083</v>
      </c>
      <c r="O2357" s="218">
        <f>SUM(U2357-3)</f>
        <v>42084</v>
      </c>
      <c r="P2357" s="218">
        <f>SUM(U2357*1)</f>
        <v>42087</v>
      </c>
      <c r="Q2357" s="218" t="s">
        <v>44</v>
      </c>
      <c r="R2357" s="218" t="s">
        <v>44</v>
      </c>
      <c r="S2357" s="218" t="s">
        <v>44</v>
      </c>
      <c r="T2357" s="218" t="s">
        <v>44</v>
      </c>
      <c r="U2357" s="218">
        <f>SUM(V2357-3)</f>
        <v>42087</v>
      </c>
      <c r="V2357" s="218">
        <f>SUM(W2357-3)</f>
        <v>42090</v>
      </c>
      <c r="W2357" s="218">
        <v>42093</v>
      </c>
      <c r="X2357" s="218">
        <f>W2357</f>
        <v>42093</v>
      </c>
      <c r="Y2357" s="218"/>
      <c r="Z2357" s="219"/>
      <c r="AA2357" s="220">
        <v>5000</v>
      </c>
      <c r="AB2357" s="220"/>
    </row>
    <row r="2358" spans="1:28" s="467" customFormat="1" x14ac:dyDescent="0.25">
      <c r="A2358" s="1210"/>
      <c r="B2358" s="1211" t="s">
        <v>1950</v>
      </c>
      <c r="C2358" s="444"/>
      <c r="D2358" s="846"/>
      <c r="E2358" s="1212"/>
      <c r="F2358" s="1213"/>
      <c r="G2358" s="847"/>
      <c r="H2358" s="711"/>
      <c r="I2358" s="711"/>
      <c r="J2358" s="711"/>
      <c r="K2358" s="711"/>
      <c r="L2358" s="711"/>
      <c r="M2358" s="711"/>
      <c r="N2358" s="711"/>
      <c r="O2358" s="711"/>
      <c r="P2358" s="711"/>
      <c r="Q2358" s="711"/>
      <c r="R2358" s="711"/>
      <c r="S2358" s="711"/>
      <c r="T2358" s="711"/>
      <c r="U2358" s="711"/>
      <c r="V2358" s="711"/>
      <c r="W2358" s="711"/>
      <c r="X2358" s="711"/>
      <c r="Y2358" s="711"/>
      <c r="Z2358" s="485"/>
      <c r="AA2358" s="736"/>
      <c r="AB2358" s="484"/>
    </row>
    <row r="2359" spans="1:28" s="467" customFormat="1" x14ac:dyDescent="0.25">
      <c r="A2359" s="1210"/>
      <c r="B2359" s="1219"/>
      <c r="C2359" s="444"/>
      <c r="D2359" s="846"/>
      <c r="E2359" s="1212"/>
      <c r="F2359" s="1213"/>
      <c r="G2359" s="847"/>
      <c r="H2359" s="711"/>
      <c r="I2359" s="711"/>
      <c r="J2359" s="711"/>
      <c r="K2359" s="711"/>
      <c r="L2359" s="711"/>
      <c r="M2359" s="711"/>
      <c r="N2359" s="711"/>
      <c r="O2359" s="711"/>
      <c r="P2359" s="711"/>
      <c r="Q2359" s="711"/>
      <c r="R2359" s="711"/>
      <c r="S2359" s="711"/>
      <c r="T2359" s="711"/>
      <c r="U2359" s="711"/>
      <c r="V2359" s="711"/>
      <c r="W2359" s="711"/>
      <c r="X2359" s="711"/>
      <c r="Y2359" s="711"/>
      <c r="Z2359" s="485"/>
      <c r="AA2359" s="736"/>
      <c r="AB2359" s="484"/>
    </row>
    <row r="2360" spans="1:28" s="467" customFormat="1" ht="25.5" x14ac:dyDescent="0.25">
      <c r="A2360" s="212">
        <v>34</v>
      </c>
      <c r="B2360" s="1220" t="s">
        <v>1951</v>
      </c>
      <c r="C2360" s="213" t="s">
        <v>307</v>
      </c>
      <c r="D2360" s="214" t="s">
        <v>1770</v>
      </c>
      <c r="E2360" s="215" t="s">
        <v>1952</v>
      </c>
      <c r="F2360" s="216" t="s">
        <v>1772</v>
      </c>
      <c r="G2360" s="217" t="s">
        <v>44</v>
      </c>
      <c r="H2360" s="218" t="s">
        <v>44</v>
      </c>
      <c r="I2360" s="218" t="s">
        <v>44</v>
      </c>
      <c r="J2360" s="218" t="s">
        <v>44</v>
      </c>
      <c r="K2360" s="1209">
        <f>SUM(L2360-15)</f>
        <v>42129</v>
      </c>
      <c r="L2360" s="218">
        <f>SUM(M2360*1)</f>
        <v>42144</v>
      </c>
      <c r="M2360" s="218">
        <f>SUM(N2360*1)</f>
        <v>42144</v>
      </c>
      <c r="N2360" s="218">
        <f>SUM(O2360-1)</f>
        <v>42144</v>
      </c>
      <c r="O2360" s="218">
        <f>SUM(U2360-3)</f>
        <v>42145</v>
      </c>
      <c r="P2360" s="218">
        <f>SUM(U2360*1)</f>
        <v>42148</v>
      </c>
      <c r="Q2360" s="218" t="s">
        <v>44</v>
      </c>
      <c r="R2360" s="218" t="s">
        <v>44</v>
      </c>
      <c r="S2360" s="218" t="s">
        <v>44</v>
      </c>
      <c r="T2360" s="218" t="s">
        <v>44</v>
      </c>
      <c r="U2360" s="218">
        <f>SUM(V2360-3)</f>
        <v>42148</v>
      </c>
      <c r="V2360" s="218">
        <f>SUM(W2360-3)</f>
        <v>42151</v>
      </c>
      <c r="W2360" s="218">
        <v>42154</v>
      </c>
      <c r="X2360" s="218">
        <f>W2360</f>
        <v>42154</v>
      </c>
      <c r="Y2360" s="218"/>
      <c r="Z2360" s="219"/>
      <c r="AA2360" s="220">
        <v>3000</v>
      </c>
      <c r="AB2360" s="220"/>
    </row>
    <row r="2361" spans="1:28" s="467" customFormat="1" x14ac:dyDescent="0.25">
      <c r="A2361" s="1210"/>
      <c r="B2361" s="1211" t="s">
        <v>1953</v>
      </c>
      <c r="C2361" s="444"/>
      <c r="D2361" s="846"/>
      <c r="E2361" s="1212"/>
      <c r="F2361" s="1213"/>
      <c r="G2361" s="847"/>
      <c r="H2361" s="711"/>
      <c r="I2361" s="711"/>
      <c r="J2361" s="711"/>
      <c r="K2361" s="711"/>
      <c r="L2361" s="711"/>
      <c r="M2361" s="711"/>
      <c r="N2361" s="711"/>
      <c r="O2361" s="711"/>
      <c r="P2361" s="711"/>
      <c r="Q2361" s="711"/>
      <c r="R2361" s="711"/>
      <c r="S2361" s="711"/>
      <c r="T2361" s="711"/>
      <c r="U2361" s="711"/>
      <c r="V2361" s="711"/>
      <c r="W2361" s="711"/>
      <c r="X2361" s="711"/>
      <c r="Y2361" s="711"/>
      <c r="Z2361" s="485"/>
      <c r="AA2361" s="736"/>
      <c r="AB2361" s="484"/>
    </row>
    <row r="2362" spans="1:28" s="467" customFormat="1" x14ac:dyDescent="0.25">
      <c r="A2362" s="1210"/>
      <c r="B2362" s="1219"/>
      <c r="C2362" s="444"/>
      <c r="D2362" s="846"/>
      <c r="E2362" s="1212"/>
      <c r="F2362" s="1213"/>
      <c r="G2362" s="847"/>
      <c r="H2362" s="711"/>
      <c r="I2362" s="711"/>
      <c r="J2362" s="711"/>
      <c r="K2362" s="711"/>
      <c r="L2362" s="711"/>
      <c r="M2362" s="711"/>
      <c r="N2362" s="711"/>
      <c r="O2362" s="711"/>
      <c r="P2362" s="711"/>
      <c r="Q2362" s="711"/>
      <c r="R2362" s="711"/>
      <c r="S2362" s="711"/>
      <c r="T2362" s="711"/>
      <c r="U2362" s="711"/>
      <c r="V2362" s="711"/>
      <c r="W2362" s="711"/>
      <c r="X2362" s="711"/>
      <c r="Y2362" s="711"/>
      <c r="Z2362" s="485"/>
      <c r="AA2362" s="736"/>
      <c r="AB2362" s="484"/>
    </row>
    <row r="2363" spans="1:28" s="467" customFormat="1" ht="25.5" x14ac:dyDescent="0.25">
      <c r="A2363" s="212">
        <v>35</v>
      </c>
      <c r="B2363" s="1220" t="s">
        <v>1951</v>
      </c>
      <c r="C2363" s="213" t="s">
        <v>307</v>
      </c>
      <c r="D2363" s="214" t="s">
        <v>1770</v>
      </c>
      <c r="E2363" s="215" t="s">
        <v>1954</v>
      </c>
      <c r="F2363" s="216" t="s">
        <v>1772</v>
      </c>
      <c r="G2363" s="217" t="s">
        <v>44</v>
      </c>
      <c r="H2363" s="218" t="s">
        <v>44</v>
      </c>
      <c r="I2363" s="218" t="s">
        <v>44</v>
      </c>
      <c r="J2363" s="218" t="s">
        <v>44</v>
      </c>
      <c r="K2363" s="1209">
        <f>SUM(L2363-15)</f>
        <v>42030</v>
      </c>
      <c r="L2363" s="218">
        <f>SUM(M2363*1)</f>
        <v>42045</v>
      </c>
      <c r="M2363" s="218">
        <f>SUM(N2363*1)</f>
        <v>42045</v>
      </c>
      <c r="N2363" s="218">
        <f>SUM(O2363-1)</f>
        <v>42045</v>
      </c>
      <c r="O2363" s="218">
        <f>SUM(U2363-3)</f>
        <v>42046</v>
      </c>
      <c r="P2363" s="218">
        <f>SUM(U2363*1)</f>
        <v>42049</v>
      </c>
      <c r="Q2363" s="218" t="s">
        <v>44</v>
      </c>
      <c r="R2363" s="218" t="s">
        <v>44</v>
      </c>
      <c r="S2363" s="218" t="s">
        <v>44</v>
      </c>
      <c r="T2363" s="218" t="s">
        <v>44</v>
      </c>
      <c r="U2363" s="218">
        <f>SUM(V2363-3)</f>
        <v>42049</v>
      </c>
      <c r="V2363" s="218">
        <f>SUM(W2363-3)</f>
        <v>42052</v>
      </c>
      <c r="W2363" s="218">
        <v>42055</v>
      </c>
      <c r="X2363" s="218">
        <f>W2363</f>
        <v>42055</v>
      </c>
      <c r="Y2363" s="218"/>
      <c r="Z2363" s="219"/>
      <c r="AA2363" s="220">
        <v>1346.1540049999999</v>
      </c>
      <c r="AB2363" s="220"/>
    </row>
    <row r="2364" spans="1:28" s="467" customFormat="1" x14ac:dyDescent="0.25">
      <c r="A2364" s="1210"/>
      <c r="B2364" s="1211" t="s">
        <v>1955</v>
      </c>
      <c r="C2364" s="444"/>
      <c r="D2364" s="846"/>
      <c r="E2364" s="1212"/>
      <c r="F2364" s="1213"/>
      <c r="G2364" s="847"/>
      <c r="H2364" s="711"/>
      <c r="I2364" s="711"/>
      <c r="J2364" s="711"/>
      <c r="K2364" s="711"/>
      <c r="L2364" s="711"/>
      <c r="M2364" s="711"/>
      <c r="N2364" s="711"/>
      <c r="O2364" s="711"/>
      <c r="P2364" s="711"/>
      <c r="Q2364" s="711"/>
      <c r="R2364" s="711"/>
      <c r="S2364" s="711"/>
      <c r="T2364" s="711"/>
      <c r="U2364" s="711"/>
      <c r="V2364" s="711"/>
      <c r="W2364" s="711"/>
      <c r="X2364" s="711"/>
      <c r="Y2364" s="711"/>
      <c r="Z2364" s="485"/>
      <c r="AA2364" s="736"/>
      <c r="AB2364" s="484"/>
    </row>
    <row r="2365" spans="1:28" s="467" customFormat="1" x14ac:dyDescent="0.25">
      <c r="A2365" s="1210"/>
      <c r="B2365" s="1219"/>
      <c r="C2365" s="444"/>
      <c r="D2365" s="846"/>
      <c r="E2365" s="1212"/>
      <c r="F2365" s="1213"/>
      <c r="G2365" s="847"/>
      <c r="H2365" s="711"/>
      <c r="I2365" s="711"/>
      <c r="J2365" s="711"/>
      <c r="K2365" s="711"/>
      <c r="L2365" s="711"/>
      <c r="M2365" s="711"/>
      <c r="N2365" s="711"/>
      <c r="O2365" s="711"/>
      <c r="P2365" s="711"/>
      <c r="Q2365" s="711"/>
      <c r="R2365" s="711"/>
      <c r="S2365" s="711"/>
      <c r="T2365" s="711"/>
      <c r="U2365" s="711"/>
      <c r="V2365" s="711"/>
      <c r="W2365" s="711"/>
      <c r="X2365" s="711"/>
      <c r="Y2365" s="711"/>
      <c r="Z2365" s="485"/>
      <c r="AA2365" s="736"/>
      <c r="AB2365" s="484"/>
    </row>
    <row r="2366" spans="1:28" s="467" customFormat="1" ht="25.5" x14ac:dyDescent="0.25">
      <c r="A2366" s="212">
        <v>35.1</v>
      </c>
      <c r="B2366" s="1220" t="s">
        <v>1951</v>
      </c>
      <c r="C2366" s="213" t="s">
        <v>307</v>
      </c>
      <c r="D2366" s="214" t="s">
        <v>1770</v>
      </c>
      <c r="E2366" s="215" t="s">
        <v>1954</v>
      </c>
      <c r="F2366" s="216" t="s">
        <v>1772</v>
      </c>
      <c r="G2366" s="217" t="s">
        <v>44</v>
      </c>
      <c r="H2366" s="218" t="s">
        <v>44</v>
      </c>
      <c r="I2366" s="218" t="s">
        <v>44</v>
      </c>
      <c r="J2366" s="218" t="s">
        <v>44</v>
      </c>
      <c r="K2366" s="1209">
        <f>SUM(L2366-15)</f>
        <v>42160</v>
      </c>
      <c r="L2366" s="218">
        <f>SUM(M2366*1)</f>
        <v>42175</v>
      </c>
      <c r="M2366" s="218">
        <f>SUM(N2366*1)</f>
        <v>42175</v>
      </c>
      <c r="N2366" s="218">
        <f>SUM(O2366-1)</f>
        <v>42175</v>
      </c>
      <c r="O2366" s="218">
        <f>SUM(U2366-3)</f>
        <v>42176</v>
      </c>
      <c r="P2366" s="218">
        <f>SUM(U2366*1)</f>
        <v>42179</v>
      </c>
      <c r="Q2366" s="218" t="s">
        <v>44</v>
      </c>
      <c r="R2366" s="218" t="s">
        <v>44</v>
      </c>
      <c r="S2366" s="218" t="s">
        <v>44</v>
      </c>
      <c r="T2366" s="218" t="s">
        <v>44</v>
      </c>
      <c r="U2366" s="218">
        <f>SUM(V2366-3)</f>
        <v>42179</v>
      </c>
      <c r="V2366" s="218">
        <f>SUM(W2366-3)</f>
        <v>42182</v>
      </c>
      <c r="W2366" s="218">
        <v>42185</v>
      </c>
      <c r="X2366" s="218">
        <f>W2366</f>
        <v>42185</v>
      </c>
      <c r="Y2366" s="218"/>
      <c r="Z2366" s="219"/>
      <c r="AA2366" s="220">
        <v>1346.1540049999999</v>
      </c>
      <c r="AB2366" s="220"/>
    </row>
    <row r="2367" spans="1:28" s="467" customFormat="1" x14ac:dyDescent="0.25">
      <c r="A2367" s="1210"/>
      <c r="B2367" s="1211" t="s">
        <v>1956</v>
      </c>
      <c r="C2367" s="444"/>
      <c r="D2367" s="846"/>
      <c r="E2367" s="1212"/>
      <c r="F2367" s="1213"/>
      <c r="G2367" s="847"/>
      <c r="H2367" s="711"/>
      <c r="I2367" s="711"/>
      <c r="J2367" s="711"/>
      <c r="K2367" s="711"/>
      <c r="L2367" s="711"/>
      <c r="M2367" s="711"/>
      <c r="N2367" s="711"/>
      <c r="O2367" s="711"/>
      <c r="P2367" s="711"/>
      <c r="Q2367" s="711"/>
      <c r="R2367" s="711"/>
      <c r="S2367" s="711"/>
      <c r="T2367" s="711"/>
      <c r="U2367" s="711"/>
      <c r="V2367" s="711"/>
      <c r="W2367" s="711"/>
      <c r="X2367" s="711"/>
      <c r="Y2367" s="711"/>
      <c r="Z2367" s="485"/>
      <c r="AA2367" s="736"/>
      <c r="AB2367" s="484"/>
    </row>
    <row r="2368" spans="1:28" s="467" customFormat="1" x14ac:dyDescent="0.25">
      <c r="A2368" s="1210"/>
      <c r="B2368" s="1219"/>
      <c r="C2368" s="444"/>
      <c r="D2368" s="846"/>
      <c r="E2368" s="1212"/>
      <c r="F2368" s="1213"/>
      <c r="G2368" s="847"/>
      <c r="H2368" s="711"/>
      <c r="I2368" s="711"/>
      <c r="J2368" s="711"/>
      <c r="K2368" s="711"/>
      <c r="L2368" s="711"/>
      <c r="M2368" s="711"/>
      <c r="N2368" s="711"/>
      <c r="O2368" s="711"/>
      <c r="P2368" s="711"/>
      <c r="Q2368" s="711"/>
      <c r="R2368" s="711"/>
      <c r="S2368" s="711"/>
      <c r="T2368" s="711"/>
      <c r="U2368" s="711"/>
      <c r="V2368" s="711"/>
      <c r="W2368" s="711"/>
      <c r="X2368" s="711"/>
      <c r="Y2368" s="711"/>
      <c r="Z2368" s="485"/>
      <c r="AA2368" s="736"/>
      <c r="AB2368" s="484"/>
    </row>
    <row r="2369" spans="1:28" s="467" customFormat="1" ht="25.5" x14ac:dyDescent="0.25">
      <c r="A2369" s="212">
        <v>35.200000000000003</v>
      </c>
      <c r="B2369" s="1220" t="s">
        <v>1951</v>
      </c>
      <c r="C2369" s="213" t="s">
        <v>307</v>
      </c>
      <c r="D2369" s="214" t="s">
        <v>1770</v>
      </c>
      <c r="E2369" s="215" t="s">
        <v>1954</v>
      </c>
      <c r="F2369" s="216" t="s">
        <v>1772</v>
      </c>
      <c r="G2369" s="217" t="s">
        <v>44</v>
      </c>
      <c r="H2369" s="218" t="s">
        <v>44</v>
      </c>
      <c r="I2369" s="218" t="s">
        <v>44</v>
      </c>
      <c r="J2369" s="218" t="s">
        <v>44</v>
      </c>
      <c r="K2369" s="1209">
        <f>SUM(L2369-15)</f>
        <v>42251</v>
      </c>
      <c r="L2369" s="218">
        <f>SUM(M2369*1)</f>
        <v>42266</v>
      </c>
      <c r="M2369" s="218">
        <f>SUM(N2369*1)</f>
        <v>42266</v>
      </c>
      <c r="N2369" s="218">
        <f>SUM(O2369-1)</f>
        <v>42266</v>
      </c>
      <c r="O2369" s="218">
        <f>SUM(U2369-3)</f>
        <v>42267</v>
      </c>
      <c r="P2369" s="218">
        <f>SUM(U2369*1)</f>
        <v>42270</v>
      </c>
      <c r="Q2369" s="218" t="s">
        <v>44</v>
      </c>
      <c r="R2369" s="218" t="s">
        <v>44</v>
      </c>
      <c r="S2369" s="218" t="s">
        <v>44</v>
      </c>
      <c r="T2369" s="218" t="s">
        <v>44</v>
      </c>
      <c r="U2369" s="218">
        <f>SUM(V2369-3)</f>
        <v>42270</v>
      </c>
      <c r="V2369" s="218">
        <f>SUM(W2369-3)</f>
        <v>42273</v>
      </c>
      <c r="W2369" s="218">
        <v>42276</v>
      </c>
      <c r="X2369" s="218">
        <f>W2369</f>
        <v>42276</v>
      </c>
      <c r="Y2369" s="218"/>
      <c r="Z2369" s="219"/>
      <c r="AA2369" s="220">
        <v>1153.29629</v>
      </c>
      <c r="AB2369" s="220"/>
    </row>
    <row r="2370" spans="1:28" s="467" customFormat="1" x14ac:dyDescent="0.25">
      <c r="A2370" s="1210"/>
      <c r="B2370" s="1211" t="s">
        <v>1956</v>
      </c>
      <c r="C2370" s="444"/>
      <c r="D2370" s="846"/>
      <c r="E2370" s="1212"/>
      <c r="F2370" s="1213"/>
      <c r="G2370" s="847"/>
      <c r="H2370" s="711"/>
      <c r="I2370" s="711"/>
      <c r="J2370" s="711"/>
      <c r="K2370" s="711"/>
      <c r="L2370" s="711"/>
      <c r="M2370" s="711"/>
      <c r="N2370" s="711"/>
      <c r="O2370" s="711"/>
      <c r="P2370" s="711"/>
      <c r="Q2370" s="711"/>
      <c r="R2370" s="711"/>
      <c r="S2370" s="711"/>
      <c r="T2370" s="711"/>
      <c r="U2370" s="711"/>
      <c r="V2370" s="711"/>
      <c r="W2370" s="711"/>
      <c r="X2370" s="711"/>
      <c r="Y2370" s="711"/>
      <c r="Z2370" s="485"/>
      <c r="AA2370" s="736"/>
      <c r="AB2370" s="484"/>
    </row>
    <row r="2371" spans="1:28" s="467" customFormat="1" x14ac:dyDescent="0.25">
      <c r="A2371" s="1210"/>
      <c r="B2371" s="1219"/>
      <c r="C2371" s="444"/>
      <c r="D2371" s="846"/>
      <c r="E2371" s="1212"/>
      <c r="F2371" s="1213"/>
      <c r="G2371" s="847"/>
      <c r="H2371" s="711"/>
      <c r="I2371" s="711"/>
      <c r="J2371" s="711"/>
      <c r="K2371" s="711"/>
      <c r="L2371" s="711"/>
      <c r="M2371" s="711"/>
      <c r="N2371" s="711"/>
      <c r="O2371" s="711"/>
      <c r="P2371" s="711"/>
      <c r="Q2371" s="711"/>
      <c r="R2371" s="711"/>
      <c r="S2371" s="711"/>
      <c r="T2371" s="711"/>
      <c r="U2371" s="711"/>
      <c r="V2371" s="711"/>
      <c r="W2371" s="711"/>
      <c r="X2371" s="711"/>
      <c r="Y2371" s="711"/>
      <c r="Z2371" s="485"/>
      <c r="AA2371" s="736"/>
      <c r="AB2371" s="484"/>
    </row>
    <row r="2372" spans="1:28" s="467" customFormat="1" ht="25.5" x14ac:dyDescent="0.25">
      <c r="A2372" s="212">
        <v>35.299999999999997</v>
      </c>
      <c r="B2372" s="1220" t="s">
        <v>1951</v>
      </c>
      <c r="C2372" s="213" t="s">
        <v>307</v>
      </c>
      <c r="D2372" s="214" t="s">
        <v>1770</v>
      </c>
      <c r="E2372" s="215" t="s">
        <v>1954</v>
      </c>
      <c r="F2372" s="216" t="s">
        <v>1772</v>
      </c>
      <c r="G2372" s="217" t="s">
        <v>44</v>
      </c>
      <c r="H2372" s="218" t="s">
        <v>44</v>
      </c>
      <c r="I2372" s="218" t="s">
        <v>44</v>
      </c>
      <c r="J2372" s="218" t="s">
        <v>44</v>
      </c>
      <c r="K2372" s="1209">
        <f>SUM(L2372-15)</f>
        <v>42303</v>
      </c>
      <c r="L2372" s="218">
        <f>SUM(M2372*1)</f>
        <v>42318</v>
      </c>
      <c r="M2372" s="218">
        <f>SUM(N2372*1)</f>
        <v>42318</v>
      </c>
      <c r="N2372" s="218">
        <f>SUM(O2372-1)</f>
        <v>42318</v>
      </c>
      <c r="O2372" s="218">
        <f>SUM(U2372-3)</f>
        <v>42319</v>
      </c>
      <c r="P2372" s="218">
        <f>SUM(U2372*1)</f>
        <v>42322</v>
      </c>
      <c r="Q2372" s="218" t="s">
        <v>44</v>
      </c>
      <c r="R2372" s="218" t="s">
        <v>44</v>
      </c>
      <c r="S2372" s="218" t="s">
        <v>44</v>
      </c>
      <c r="T2372" s="218" t="s">
        <v>44</v>
      </c>
      <c r="U2372" s="218">
        <f>SUM(V2372-3)</f>
        <v>42322</v>
      </c>
      <c r="V2372" s="218">
        <f>SUM(W2372-3)</f>
        <v>42325</v>
      </c>
      <c r="W2372" s="218">
        <v>42328</v>
      </c>
      <c r="X2372" s="218">
        <f>W2372</f>
        <v>42328</v>
      </c>
      <c r="Y2372" s="218"/>
      <c r="Z2372" s="219"/>
      <c r="AA2372" s="220">
        <v>1154.4000000000001</v>
      </c>
      <c r="AB2372" s="220"/>
    </row>
    <row r="2373" spans="1:28" s="467" customFormat="1" x14ac:dyDescent="0.25">
      <c r="A2373" s="1210"/>
      <c r="B2373" s="1211" t="s">
        <v>1956</v>
      </c>
      <c r="C2373" s="444"/>
      <c r="D2373" s="846"/>
      <c r="E2373" s="1212"/>
      <c r="F2373" s="1213"/>
      <c r="G2373" s="847"/>
      <c r="H2373" s="711"/>
      <c r="I2373" s="711"/>
      <c r="J2373" s="711"/>
      <c r="K2373" s="711"/>
      <c r="L2373" s="711"/>
      <c r="M2373" s="711"/>
      <c r="N2373" s="711"/>
      <c r="O2373" s="711"/>
      <c r="P2373" s="711"/>
      <c r="Q2373" s="711"/>
      <c r="R2373" s="711"/>
      <c r="S2373" s="711"/>
      <c r="T2373" s="711"/>
      <c r="U2373" s="711"/>
      <c r="V2373" s="711"/>
      <c r="W2373" s="711"/>
      <c r="X2373" s="711"/>
      <c r="Y2373" s="711"/>
      <c r="Z2373" s="485"/>
      <c r="AA2373" s="736"/>
      <c r="AB2373" s="484"/>
    </row>
    <row r="2374" spans="1:28" s="467" customFormat="1" x14ac:dyDescent="0.25">
      <c r="A2374" s="1210"/>
      <c r="B2374" s="1219"/>
      <c r="C2374" s="444"/>
      <c r="D2374" s="846"/>
      <c r="E2374" s="1212"/>
      <c r="F2374" s="1213"/>
      <c r="G2374" s="847"/>
      <c r="H2374" s="711"/>
      <c r="I2374" s="711"/>
      <c r="J2374" s="711"/>
      <c r="K2374" s="711"/>
      <c r="L2374" s="711"/>
      <c r="M2374" s="711"/>
      <c r="N2374" s="711"/>
      <c r="O2374" s="711"/>
      <c r="P2374" s="711"/>
      <c r="Q2374" s="711"/>
      <c r="R2374" s="711"/>
      <c r="S2374" s="711"/>
      <c r="T2374" s="711"/>
      <c r="U2374" s="711"/>
      <c r="V2374" s="711"/>
      <c r="W2374" s="711"/>
      <c r="X2374" s="711"/>
      <c r="Y2374" s="711"/>
      <c r="Z2374" s="485"/>
      <c r="AA2374" s="736"/>
      <c r="AB2374" s="484"/>
    </row>
    <row r="2375" spans="1:28" s="467" customFormat="1" ht="25.5" x14ac:dyDescent="0.25">
      <c r="A2375" s="212">
        <v>36</v>
      </c>
      <c r="B2375" s="1220" t="s">
        <v>1957</v>
      </c>
      <c r="C2375" s="213" t="s">
        <v>307</v>
      </c>
      <c r="D2375" s="214" t="s">
        <v>1770</v>
      </c>
      <c r="E2375" s="215" t="s">
        <v>1958</v>
      </c>
      <c r="F2375" s="216" t="s">
        <v>1772</v>
      </c>
      <c r="G2375" s="217" t="s">
        <v>44</v>
      </c>
      <c r="H2375" s="218" t="s">
        <v>44</v>
      </c>
      <c r="I2375" s="218" t="s">
        <v>44</v>
      </c>
      <c r="J2375" s="218" t="s">
        <v>44</v>
      </c>
      <c r="K2375" s="1209">
        <f>SUM(L2375-15)</f>
        <v>42160</v>
      </c>
      <c r="L2375" s="218">
        <f>SUM(M2375*1)</f>
        <v>42175</v>
      </c>
      <c r="M2375" s="218">
        <f>SUM(N2375*1)</f>
        <v>42175</v>
      </c>
      <c r="N2375" s="218">
        <f>SUM(O2375-1)</f>
        <v>42175</v>
      </c>
      <c r="O2375" s="218">
        <f>SUM(U2375-3)</f>
        <v>42176</v>
      </c>
      <c r="P2375" s="218">
        <f>SUM(U2375*1)</f>
        <v>42179</v>
      </c>
      <c r="Q2375" s="218" t="s">
        <v>44</v>
      </c>
      <c r="R2375" s="218" t="s">
        <v>44</v>
      </c>
      <c r="S2375" s="218" t="s">
        <v>44</v>
      </c>
      <c r="T2375" s="218" t="s">
        <v>44</v>
      </c>
      <c r="U2375" s="218">
        <f>SUM(V2375-3)</f>
        <v>42179</v>
      </c>
      <c r="V2375" s="218">
        <f>SUM(W2375-3)</f>
        <v>42182</v>
      </c>
      <c r="W2375" s="218">
        <v>42185</v>
      </c>
      <c r="X2375" s="218">
        <f>W2375</f>
        <v>42185</v>
      </c>
      <c r="Y2375" s="218"/>
      <c r="Z2375" s="219"/>
      <c r="AA2375" s="220">
        <v>5000</v>
      </c>
      <c r="AB2375" s="220"/>
    </row>
    <row r="2376" spans="1:28" s="467" customFormat="1" x14ac:dyDescent="0.25">
      <c r="A2376" s="1210"/>
      <c r="B2376" s="1211" t="s">
        <v>1959</v>
      </c>
      <c r="C2376" s="444"/>
      <c r="D2376" s="846"/>
      <c r="E2376" s="1212"/>
      <c r="F2376" s="1213"/>
      <c r="G2376" s="847"/>
      <c r="H2376" s="711"/>
      <c r="I2376" s="711"/>
      <c r="J2376" s="711"/>
      <c r="K2376" s="711"/>
      <c r="L2376" s="711"/>
      <c r="M2376" s="711"/>
      <c r="N2376" s="711"/>
      <c r="O2376" s="711"/>
      <c r="P2376" s="711"/>
      <c r="Q2376" s="711"/>
      <c r="R2376" s="711"/>
      <c r="S2376" s="711"/>
      <c r="T2376" s="711"/>
      <c r="U2376" s="711"/>
      <c r="V2376" s="711"/>
      <c r="W2376" s="711"/>
      <c r="X2376" s="711"/>
      <c r="Y2376" s="711"/>
      <c r="Z2376" s="485"/>
      <c r="AA2376" s="736"/>
      <c r="AB2376" s="484"/>
    </row>
    <row r="2377" spans="1:28" s="467" customFormat="1" x14ac:dyDescent="0.25">
      <c r="A2377" s="1210"/>
      <c r="B2377" s="1211" t="s">
        <v>1960</v>
      </c>
      <c r="C2377" s="444"/>
      <c r="D2377" s="846"/>
      <c r="E2377" s="1212"/>
      <c r="F2377" s="1213"/>
      <c r="G2377" s="847"/>
      <c r="H2377" s="711"/>
      <c r="I2377" s="711"/>
      <c r="J2377" s="711"/>
      <c r="K2377" s="711"/>
      <c r="L2377" s="711"/>
      <c r="M2377" s="711"/>
      <c r="N2377" s="711"/>
      <c r="O2377" s="711"/>
      <c r="P2377" s="711"/>
      <c r="Q2377" s="711"/>
      <c r="R2377" s="711"/>
      <c r="S2377" s="711"/>
      <c r="T2377" s="711"/>
      <c r="U2377" s="711"/>
      <c r="V2377" s="711"/>
      <c r="W2377" s="711"/>
      <c r="X2377" s="711"/>
      <c r="Y2377" s="711"/>
      <c r="Z2377" s="485"/>
      <c r="AA2377" s="736"/>
      <c r="AB2377" s="484"/>
    </row>
    <row r="2378" spans="1:28" s="467" customFormat="1" x14ac:dyDescent="0.25">
      <c r="A2378" s="1210"/>
      <c r="B2378" s="1211" t="s">
        <v>1961</v>
      </c>
      <c r="C2378" s="444"/>
      <c r="D2378" s="846"/>
      <c r="E2378" s="1212"/>
      <c r="F2378" s="1213"/>
      <c r="G2378" s="847"/>
      <c r="H2378" s="711"/>
      <c r="I2378" s="711"/>
      <c r="J2378" s="711"/>
      <c r="K2378" s="711"/>
      <c r="L2378" s="711"/>
      <c r="M2378" s="711"/>
      <c r="N2378" s="711"/>
      <c r="O2378" s="711"/>
      <c r="P2378" s="711"/>
      <c r="Q2378" s="711"/>
      <c r="R2378" s="711"/>
      <c r="S2378" s="711"/>
      <c r="T2378" s="711"/>
      <c r="U2378" s="711"/>
      <c r="V2378" s="711"/>
      <c r="W2378" s="711"/>
      <c r="X2378" s="711"/>
      <c r="Y2378" s="711"/>
      <c r="Z2378" s="485"/>
      <c r="AA2378" s="736"/>
      <c r="AB2378" s="484"/>
    </row>
    <row r="2379" spans="1:28" s="467" customFormat="1" x14ac:dyDescent="0.25">
      <c r="A2379" s="1210"/>
      <c r="B2379" s="1219"/>
      <c r="C2379" s="444"/>
      <c r="D2379" s="846"/>
      <c r="E2379" s="1212"/>
      <c r="F2379" s="1213"/>
      <c r="G2379" s="847"/>
      <c r="H2379" s="711"/>
      <c r="I2379" s="711"/>
      <c r="J2379" s="711"/>
      <c r="K2379" s="711"/>
      <c r="L2379" s="711"/>
      <c r="M2379" s="711"/>
      <c r="N2379" s="711"/>
      <c r="O2379" s="711"/>
      <c r="P2379" s="711"/>
      <c r="Q2379" s="711"/>
      <c r="R2379" s="711"/>
      <c r="S2379" s="711"/>
      <c r="T2379" s="711"/>
      <c r="U2379" s="711"/>
      <c r="V2379" s="711"/>
      <c r="W2379" s="711"/>
      <c r="X2379" s="711"/>
      <c r="Y2379" s="711"/>
      <c r="Z2379" s="485"/>
      <c r="AA2379" s="736"/>
      <c r="AB2379" s="484"/>
    </row>
    <row r="2380" spans="1:28" s="467" customFormat="1" ht="25.5" x14ac:dyDescent="0.25">
      <c r="A2380" s="212">
        <v>37</v>
      </c>
      <c r="B2380" s="1220" t="s">
        <v>1962</v>
      </c>
      <c r="C2380" s="213" t="s">
        <v>307</v>
      </c>
      <c r="D2380" s="214" t="s">
        <v>1770</v>
      </c>
      <c r="E2380" s="215" t="s">
        <v>1963</v>
      </c>
      <c r="F2380" s="216" t="s">
        <v>1772</v>
      </c>
      <c r="G2380" s="217" t="s">
        <v>44</v>
      </c>
      <c r="H2380" s="218" t="s">
        <v>44</v>
      </c>
      <c r="I2380" s="218" t="s">
        <v>44</v>
      </c>
      <c r="J2380" s="218" t="s">
        <v>44</v>
      </c>
      <c r="K2380" s="1209">
        <f>SUM(L2380-15)</f>
        <v>41703</v>
      </c>
      <c r="L2380" s="218">
        <f>SUM(M2380*1)</f>
        <v>41718</v>
      </c>
      <c r="M2380" s="218">
        <f>SUM(N2380*1)</f>
        <v>41718</v>
      </c>
      <c r="N2380" s="218">
        <f>SUM(O2380-1)</f>
        <v>41718</v>
      </c>
      <c r="O2380" s="218">
        <f>SUM(U2380-3)</f>
        <v>41719</v>
      </c>
      <c r="P2380" s="218">
        <f>SUM(U2380*1)</f>
        <v>41722</v>
      </c>
      <c r="Q2380" s="218" t="s">
        <v>44</v>
      </c>
      <c r="R2380" s="218" t="s">
        <v>44</v>
      </c>
      <c r="S2380" s="218" t="s">
        <v>44</v>
      </c>
      <c r="T2380" s="218" t="s">
        <v>44</v>
      </c>
      <c r="U2380" s="218">
        <f>SUM(V2380-3)</f>
        <v>41722</v>
      </c>
      <c r="V2380" s="218">
        <f>SUM(W2380-3)</f>
        <v>41725</v>
      </c>
      <c r="W2380" s="218">
        <v>41728</v>
      </c>
      <c r="X2380" s="218">
        <f>W2380</f>
        <v>41728</v>
      </c>
      <c r="Y2380" s="218"/>
      <c r="Z2380" s="219"/>
      <c r="AA2380" s="220">
        <v>12500</v>
      </c>
      <c r="AB2380" s="220"/>
    </row>
    <row r="2381" spans="1:28" s="467" customFormat="1" x14ac:dyDescent="0.25">
      <c r="A2381" s="1210"/>
      <c r="B2381" s="1211" t="s">
        <v>1964</v>
      </c>
      <c r="C2381" s="444"/>
      <c r="D2381" s="846"/>
      <c r="E2381" s="1212"/>
      <c r="F2381" s="1213"/>
      <c r="G2381" s="847"/>
      <c r="H2381" s="711"/>
      <c r="I2381" s="711"/>
      <c r="J2381" s="711"/>
      <c r="K2381" s="711"/>
      <c r="L2381" s="711"/>
      <c r="M2381" s="711"/>
      <c r="N2381" s="711"/>
      <c r="O2381" s="711"/>
      <c r="P2381" s="711"/>
      <c r="Q2381" s="711"/>
      <c r="R2381" s="711"/>
      <c r="S2381" s="711"/>
      <c r="T2381" s="711"/>
      <c r="U2381" s="711"/>
      <c r="V2381" s="711"/>
      <c r="W2381" s="711"/>
      <c r="X2381" s="711"/>
      <c r="Y2381" s="711"/>
      <c r="Z2381" s="485"/>
      <c r="AA2381" s="736"/>
      <c r="AB2381" s="484"/>
    </row>
    <row r="2382" spans="1:28" s="467" customFormat="1" x14ac:dyDescent="0.25">
      <c r="A2382" s="1210"/>
      <c r="B2382" s="1211" t="s">
        <v>1965</v>
      </c>
      <c r="C2382" s="444"/>
      <c r="D2382" s="846"/>
      <c r="E2382" s="1212"/>
      <c r="F2382" s="1213"/>
      <c r="G2382" s="847"/>
      <c r="H2382" s="711"/>
      <c r="I2382" s="711"/>
      <c r="J2382" s="711"/>
      <c r="K2382" s="711"/>
      <c r="L2382" s="711"/>
      <c r="M2382" s="711"/>
      <c r="N2382" s="711"/>
      <c r="O2382" s="711"/>
      <c r="P2382" s="711"/>
      <c r="Q2382" s="711"/>
      <c r="R2382" s="711"/>
      <c r="S2382" s="711"/>
      <c r="T2382" s="711"/>
      <c r="U2382" s="711"/>
      <c r="V2382" s="711"/>
      <c r="W2382" s="711"/>
      <c r="X2382" s="711"/>
      <c r="Y2382" s="711"/>
      <c r="Z2382" s="485"/>
      <c r="AA2382" s="736"/>
      <c r="AB2382" s="484"/>
    </row>
    <row r="2383" spans="1:28" s="467" customFormat="1" x14ac:dyDescent="0.25">
      <c r="A2383" s="1210"/>
      <c r="B2383" s="1211" t="s">
        <v>1966</v>
      </c>
      <c r="C2383" s="444"/>
      <c r="D2383" s="846"/>
      <c r="E2383" s="1212"/>
      <c r="F2383" s="1213"/>
      <c r="G2383" s="847"/>
      <c r="H2383" s="711"/>
      <c r="I2383" s="711"/>
      <c r="J2383" s="711"/>
      <c r="K2383" s="711"/>
      <c r="L2383" s="711"/>
      <c r="M2383" s="711"/>
      <c r="N2383" s="711"/>
      <c r="O2383" s="711"/>
      <c r="P2383" s="711"/>
      <c r="Q2383" s="711"/>
      <c r="R2383" s="711"/>
      <c r="S2383" s="711"/>
      <c r="T2383" s="711"/>
      <c r="U2383" s="711"/>
      <c r="V2383" s="711"/>
      <c r="W2383" s="711"/>
      <c r="X2383" s="711"/>
      <c r="Y2383" s="711"/>
      <c r="Z2383" s="485"/>
      <c r="AA2383" s="736"/>
      <c r="AB2383" s="484"/>
    </row>
    <row r="2384" spans="1:28" s="467" customFormat="1" x14ac:dyDescent="0.25">
      <c r="A2384" s="1210"/>
      <c r="B2384" s="1211" t="s">
        <v>1967</v>
      </c>
      <c r="C2384" s="444"/>
      <c r="D2384" s="846"/>
      <c r="E2384" s="1212"/>
      <c r="F2384" s="1213"/>
      <c r="G2384" s="847"/>
      <c r="H2384" s="711"/>
      <c r="I2384" s="711"/>
      <c r="J2384" s="711"/>
      <c r="K2384" s="711"/>
      <c r="L2384" s="711"/>
      <c r="M2384" s="711"/>
      <c r="N2384" s="711"/>
      <c r="O2384" s="711"/>
      <c r="P2384" s="711"/>
      <c r="Q2384" s="711"/>
      <c r="R2384" s="711"/>
      <c r="S2384" s="711"/>
      <c r="T2384" s="711"/>
      <c r="U2384" s="711"/>
      <c r="V2384" s="711"/>
      <c r="W2384" s="711"/>
      <c r="X2384" s="711"/>
      <c r="Y2384" s="711"/>
      <c r="Z2384" s="485"/>
      <c r="AA2384" s="736"/>
      <c r="AB2384" s="484"/>
    </row>
    <row r="2385" spans="1:28" s="467" customFormat="1" x14ac:dyDescent="0.25">
      <c r="A2385" s="1210"/>
      <c r="B2385" s="1211" t="s">
        <v>1968</v>
      </c>
      <c r="C2385" s="444"/>
      <c r="D2385" s="846"/>
      <c r="E2385" s="1212"/>
      <c r="F2385" s="1213"/>
      <c r="G2385" s="847"/>
      <c r="H2385" s="711"/>
      <c r="I2385" s="711"/>
      <c r="J2385" s="711"/>
      <c r="K2385" s="711"/>
      <c r="L2385" s="711"/>
      <c r="M2385" s="711"/>
      <c r="N2385" s="711"/>
      <c r="O2385" s="711"/>
      <c r="P2385" s="711"/>
      <c r="Q2385" s="711"/>
      <c r="R2385" s="711"/>
      <c r="S2385" s="711"/>
      <c r="T2385" s="711"/>
      <c r="U2385" s="711"/>
      <c r="V2385" s="711"/>
      <c r="W2385" s="711"/>
      <c r="X2385" s="711"/>
      <c r="Y2385" s="711"/>
      <c r="Z2385" s="485"/>
      <c r="AA2385" s="736"/>
      <c r="AB2385" s="484"/>
    </row>
    <row r="2386" spans="1:28" s="467" customFormat="1" x14ac:dyDescent="0.25">
      <c r="A2386" s="1210"/>
      <c r="B2386" s="1211" t="s">
        <v>1969</v>
      </c>
      <c r="C2386" s="444"/>
      <c r="D2386" s="846"/>
      <c r="E2386" s="1212"/>
      <c r="F2386" s="1213"/>
      <c r="G2386" s="847"/>
      <c r="H2386" s="711"/>
      <c r="I2386" s="711"/>
      <c r="J2386" s="711"/>
      <c r="K2386" s="711"/>
      <c r="L2386" s="711"/>
      <c r="M2386" s="711"/>
      <c r="N2386" s="711"/>
      <c r="O2386" s="711"/>
      <c r="P2386" s="711"/>
      <c r="Q2386" s="711"/>
      <c r="R2386" s="711"/>
      <c r="S2386" s="711"/>
      <c r="T2386" s="711"/>
      <c r="U2386" s="711"/>
      <c r="V2386" s="711"/>
      <c r="W2386" s="711"/>
      <c r="X2386" s="711"/>
      <c r="Y2386" s="711"/>
      <c r="Z2386" s="485"/>
      <c r="AA2386" s="736"/>
      <c r="AB2386" s="484"/>
    </row>
    <row r="2387" spans="1:28" s="467" customFormat="1" x14ac:dyDescent="0.25">
      <c r="A2387" s="1210"/>
      <c r="B2387" s="1211" t="s">
        <v>1970</v>
      </c>
      <c r="C2387" s="444"/>
      <c r="D2387" s="846"/>
      <c r="E2387" s="1212"/>
      <c r="F2387" s="1213"/>
      <c r="G2387" s="847"/>
      <c r="H2387" s="711"/>
      <c r="I2387" s="711"/>
      <c r="J2387" s="711"/>
      <c r="K2387" s="711"/>
      <c r="L2387" s="711"/>
      <c r="M2387" s="711"/>
      <c r="N2387" s="711"/>
      <c r="O2387" s="711"/>
      <c r="P2387" s="711"/>
      <c r="Q2387" s="711"/>
      <c r="R2387" s="711"/>
      <c r="S2387" s="711"/>
      <c r="T2387" s="711"/>
      <c r="U2387" s="711"/>
      <c r="V2387" s="711"/>
      <c r="W2387" s="711"/>
      <c r="X2387" s="711"/>
      <c r="Y2387" s="711"/>
      <c r="Z2387" s="485"/>
      <c r="AA2387" s="736"/>
      <c r="AB2387" s="484"/>
    </row>
    <row r="2388" spans="1:28" s="467" customFormat="1" x14ac:dyDescent="0.25">
      <c r="A2388" s="1210"/>
      <c r="B2388" s="1211" t="s">
        <v>1971</v>
      </c>
      <c r="C2388" s="444"/>
      <c r="D2388" s="846"/>
      <c r="E2388" s="1212"/>
      <c r="F2388" s="1213"/>
      <c r="G2388" s="847"/>
      <c r="H2388" s="711"/>
      <c r="I2388" s="711"/>
      <c r="J2388" s="711"/>
      <c r="K2388" s="711"/>
      <c r="L2388" s="711"/>
      <c r="M2388" s="711"/>
      <c r="N2388" s="711"/>
      <c r="O2388" s="711"/>
      <c r="P2388" s="711"/>
      <c r="Q2388" s="711"/>
      <c r="R2388" s="711"/>
      <c r="S2388" s="711"/>
      <c r="T2388" s="711"/>
      <c r="U2388" s="711"/>
      <c r="V2388" s="711"/>
      <c r="W2388" s="711"/>
      <c r="X2388" s="711"/>
      <c r="Y2388" s="711"/>
      <c r="Z2388" s="485"/>
      <c r="AA2388" s="736"/>
      <c r="AB2388" s="484"/>
    </row>
    <row r="2389" spans="1:28" s="467" customFormat="1" x14ac:dyDescent="0.25">
      <c r="A2389" s="1210"/>
      <c r="B2389" s="1211" t="s">
        <v>1972</v>
      </c>
      <c r="C2389" s="444"/>
      <c r="D2389" s="846"/>
      <c r="E2389" s="1212"/>
      <c r="F2389" s="1213"/>
      <c r="G2389" s="847"/>
      <c r="H2389" s="711"/>
      <c r="I2389" s="711"/>
      <c r="J2389" s="711"/>
      <c r="K2389" s="711"/>
      <c r="L2389" s="711"/>
      <c r="M2389" s="711"/>
      <c r="N2389" s="711"/>
      <c r="O2389" s="711"/>
      <c r="P2389" s="711"/>
      <c r="Q2389" s="711"/>
      <c r="R2389" s="711"/>
      <c r="S2389" s="711"/>
      <c r="T2389" s="711"/>
      <c r="U2389" s="711"/>
      <c r="V2389" s="711"/>
      <c r="W2389" s="711"/>
      <c r="X2389" s="711"/>
      <c r="Y2389" s="711"/>
      <c r="Z2389" s="485"/>
      <c r="AA2389" s="736"/>
      <c r="AB2389" s="484"/>
    </row>
    <row r="2390" spans="1:28" s="467" customFormat="1" x14ac:dyDescent="0.25">
      <c r="A2390" s="1210"/>
      <c r="B2390" s="1211" t="s">
        <v>1973</v>
      </c>
      <c r="C2390" s="444"/>
      <c r="D2390" s="846"/>
      <c r="E2390" s="1212"/>
      <c r="F2390" s="1213"/>
      <c r="G2390" s="847"/>
      <c r="H2390" s="711"/>
      <c r="I2390" s="711"/>
      <c r="J2390" s="711"/>
      <c r="K2390" s="711"/>
      <c r="L2390" s="711"/>
      <c r="M2390" s="711"/>
      <c r="N2390" s="711"/>
      <c r="O2390" s="711"/>
      <c r="P2390" s="711"/>
      <c r="Q2390" s="711"/>
      <c r="R2390" s="711"/>
      <c r="S2390" s="711"/>
      <c r="T2390" s="711"/>
      <c r="U2390" s="711"/>
      <c r="V2390" s="711"/>
      <c r="W2390" s="711"/>
      <c r="X2390" s="711"/>
      <c r="Y2390" s="711"/>
      <c r="Z2390" s="485"/>
      <c r="AA2390" s="736"/>
      <c r="AB2390" s="484"/>
    </row>
    <row r="2391" spans="1:28" s="467" customFormat="1" x14ac:dyDescent="0.25">
      <c r="A2391" s="1210"/>
      <c r="B2391" s="1211" t="s">
        <v>1974</v>
      </c>
      <c r="C2391" s="444"/>
      <c r="D2391" s="846"/>
      <c r="E2391" s="1212"/>
      <c r="F2391" s="1213"/>
      <c r="G2391" s="847"/>
      <c r="H2391" s="711"/>
      <c r="I2391" s="711"/>
      <c r="J2391" s="711"/>
      <c r="K2391" s="711"/>
      <c r="L2391" s="711"/>
      <c r="M2391" s="711"/>
      <c r="N2391" s="711"/>
      <c r="O2391" s="711"/>
      <c r="P2391" s="711"/>
      <c r="Q2391" s="711"/>
      <c r="R2391" s="711"/>
      <c r="S2391" s="711"/>
      <c r="T2391" s="711"/>
      <c r="U2391" s="711"/>
      <c r="V2391" s="711"/>
      <c r="W2391" s="711"/>
      <c r="X2391" s="711"/>
      <c r="Y2391" s="711"/>
      <c r="Z2391" s="485"/>
      <c r="AA2391" s="736"/>
      <c r="AB2391" s="484"/>
    </row>
    <row r="2392" spans="1:28" s="467" customFormat="1" x14ac:dyDescent="0.25">
      <c r="A2392" s="1210"/>
      <c r="B2392" s="1211" t="s">
        <v>1975</v>
      </c>
      <c r="C2392" s="444"/>
      <c r="D2392" s="846"/>
      <c r="E2392" s="1212"/>
      <c r="F2392" s="1213"/>
      <c r="G2392" s="847"/>
      <c r="H2392" s="711"/>
      <c r="I2392" s="711"/>
      <c r="J2392" s="711"/>
      <c r="K2392" s="711"/>
      <c r="L2392" s="711"/>
      <c r="M2392" s="711"/>
      <c r="N2392" s="711"/>
      <c r="O2392" s="711"/>
      <c r="P2392" s="711"/>
      <c r="Q2392" s="711"/>
      <c r="R2392" s="711"/>
      <c r="S2392" s="711"/>
      <c r="T2392" s="711"/>
      <c r="U2392" s="711"/>
      <c r="V2392" s="711"/>
      <c r="W2392" s="711"/>
      <c r="X2392" s="711"/>
      <c r="Y2392" s="711"/>
      <c r="Z2392" s="485"/>
      <c r="AA2392" s="736"/>
      <c r="AB2392" s="484"/>
    </row>
    <row r="2393" spans="1:28" s="467" customFormat="1" x14ac:dyDescent="0.25">
      <c r="A2393" s="1210"/>
      <c r="B2393" s="1211" t="s">
        <v>1976</v>
      </c>
      <c r="C2393" s="444"/>
      <c r="D2393" s="846"/>
      <c r="E2393" s="1212"/>
      <c r="F2393" s="1213"/>
      <c r="G2393" s="847"/>
      <c r="H2393" s="711"/>
      <c r="I2393" s="711"/>
      <c r="J2393" s="711"/>
      <c r="K2393" s="711"/>
      <c r="L2393" s="711"/>
      <c r="M2393" s="711"/>
      <c r="N2393" s="711"/>
      <c r="O2393" s="711"/>
      <c r="P2393" s="711"/>
      <c r="Q2393" s="711"/>
      <c r="R2393" s="711"/>
      <c r="S2393" s="711"/>
      <c r="T2393" s="711"/>
      <c r="U2393" s="711"/>
      <c r="V2393" s="711"/>
      <c r="W2393" s="711"/>
      <c r="X2393" s="711"/>
      <c r="Y2393" s="711"/>
      <c r="Z2393" s="485"/>
      <c r="AA2393" s="736"/>
      <c r="AB2393" s="484"/>
    </row>
    <row r="2394" spans="1:28" s="467" customFormat="1" x14ac:dyDescent="0.25">
      <c r="A2394" s="1210"/>
      <c r="B2394" s="1211" t="s">
        <v>1977</v>
      </c>
      <c r="C2394" s="444"/>
      <c r="D2394" s="846"/>
      <c r="E2394" s="1212"/>
      <c r="F2394" s="1213"/>
      <c r="G2394" s="847"/>
      <c r="H2394" s="711"/>
      <c r="I2394" s="711"/>
      <c r="J2394" s="711"/>
      <c r="K2394" s="711"/>
      <c r="L2394" s="711"/>
      <c r="M2394" s="711"/>
      <c r="N2394" s="711"/>
      <c r="O2394" s="711"/>
      <c r="P2394" s="711"/>
      <c r="Q2394" s="711"/>
      <c r="R2394" s="711"/>
      <c r="S2394" s="711"/>
      <c r="T2394" s="711"/>
      <c r="U2394" s="711"/>
      <c r="V2394" s="711"/>
      <c r="W2394" s="711"/>
      <c r="X2394" s="711"/>
      <c r="Y2394" s="711"/>
      <c r="Z2394" s="485"/>
      <c r="AA2394" s="736"/>
      <c r="AB2394" s="484"/>
    </row>
    <row r="2395" spans="1:28" s="467" customFormat="1" x14ac:dyDescent="0.25">
      <c r="A2395" s="1210"/>
      <c r="B2395" s="1211" t="s">
        <v>1978</v>
      </c>
      <c r="C2395" s="444"/>
      <c r="D2395" s="846"/>
      <c r="E2395" s="1212"/>
      <c r="F2395" s="1213"/>
      <c r="G2395" s="847"/>
      <c r="H2395" s="711"/>
      <c r="I2395" s="711"/>
      <c r="J2395" s="711"/>
      <c r="K2395" s="711"/>
      <c r="L2395" s="711"/>
      <c r="M2395" s="711"/>
      <c r="N2395" s="711"/>
      <c r="O2395" s="711"/>
      <c r="P2395" s="711"/>
      <c r="Q2395" s="711"/>
      <c r="R2395" s="711"/>
      <c r="S2395" s="711"/>
      <c r="T2395" s="711"/>
      <c r="U2395" s="711"/>
      <c r="V2395" s="711"/>
      <c r="W2395" s="711"/>
      <c r="X2395" s="711"/>
      <c r="Y2395" s="711"/>
      <c r="Z2395" s="485"/>
      <c r="AA2395" s="736"/>
      <c r="AB2395" s="484"/>
    </row>
    <row r="2396" spans="1:28" s="467" customFormat="1" x14ac:dyDescent="0.25">
      <c r="A2396" s="1210"/>
      <c r="B2396" s="1211" t="s">
        <v>1979</v>
      </c>
      <c r="C2396" s="444"/>
      <c r="D2396" s="846"/>
      <c r="E2396" s="1212"/>
      <c r="F2396" s="1213"/>
      <c r="G2396" s="847"/>
      <c r="H2396" s="711"/>
      <c r="I2396" s="711"/>
      <c r="J2396" s="711"/>
      <c r="K2396" s="711"/>
      <c r="L2396" s="711"/>
      <c r="M2396" s="711"/>
      <c r="N2396" s="711"/>
      <c r="O2396" s="711"/>
      <c r="P2396" s="711"/>
      <c r="Q2396" s="711"/>
      <c r="R2396" s="711"/>
      <c r="S2396" s="711"/>
      <c r="T2396" s="711"/>
      <c r="U2396" s="711"/>
      <c r="V2396" s="711"/>
      <c r="W2396" s="711"/>
      <c r="X2396" s="711"/>
      <c r="Y2396" s="711"/>
      <c r="Z2396" s="485"/>
      <c r="AA2396" s="736"/>
      <c r="AB2396" s="484"/>
    </row>
    <row r="2397" spans="1:28" s="467" customFormat="1" x14ac:dyDescent="0.25">
      <c r="A2397" s="1210"/>
      <c r="B2397" s="1211" t="s">
        <v>1980</v>
      </c>
      <c r="C2397" s="444"/>
      <c r="D2397" s="846"/>
      <c r="E2397" s="1212"/>
      <c r="F2397" s="1213"/>
      <c r="G2397" s="847"/>
      <c r="H2397" s="711"/>
      <c r="I2397" s="711"/>
      <c r="J2397" s="711"/>
      <c r="K2397" s="711"/>
      <c r="L2397" s="711"/>
      <c r="M2397" s="711"/>
      <c r="N2397" s="711"/>
      <c r="O2397" s="711"/>
      <c r="P2397" s="711"/>
      <c r="Q2397" s="711"/>
      <c r="R2397" s="711"/>
      <c r="S2397" s="711"/>
      <c r="T2397" s="711"/>
      <c r="U2397" s="711"/>
      <c r="V2397" s="711"/>
      <c r="W2397" s="711"/>
      <c r="X2397" s="711"/>
      <c r="Y2397" s="711"/>
      <c r="Z2397" s="485"/>
      <c r="AA2397" s="736"/>
      <c r="AB2397" s="484"/>
    </row>
    <row r="2398" spans="1:28" s="467" customFormat="1" x14ac:dyDescent="0.25">
      <c r="A2398" s="1210"/>
      <c r="B2398" s="1219"/>
      <c r="C2398" s="444"/>
      <c r="D2398" s="846"/>
      <c r="E2398" s="1212"/>
      <c r="F2398" s="1213"/>
      <c r="G2398" s="847"/>
      <c r="H2398" s="711"/>
      <c r="I2398" s="711"/>
      <c r="J2398" s="711"/>
      <c r="K2398" s="711"/>
      <c r="L2398" s="711"/>
      <c r="M2398" s="711"/>
      <c r="N2398" s="711"/>
      <c r="O2398" s="711"/>
      <c r="P2398" s="711"/>
      <c r="Q2398" s="711"/>
      <c r="R2398" s="711"/>
      <c r="S2398" s="711"/>
      <c r="T2398" s="711"/>
      <c r="U2398" s="711"/>
      <c r="V2398" s="711"/>
      <c r="W2398" s="711"/>
      <c r="X2398" s="711"/>
      <c r="Y2398" s="711"/>
      <c r="Z2398" s="485"/>
      <c r="AA2398" s="736"/>
      <c r="AB2398" s="484"/>
    </row>
    <row r="2399" spans="1:28" s="467" customFormat="1" ht="25.5" x14ac:dyDescent="0.25">
      <c r="A2399" s="212">
        <v>37.1</v>
      </c>
      <c r="B2399" s="1220" t="s">
        <v>1962</v>
      </c>
      <c r="C2399" s="213" t="s">
        <v>307</v>
      </c>
      <c r="D2399" s="214" t="s">
        <v>1770</v>
      </c>
      <c r="E2399" s="215" t="s">
        <v>1963</v>
      </c>
      <c r="F2399" s="216" t="s">
        <v>1772</v>
      </c>
      <c r="G2399" s="217" t="s">
        <v>44</v>
      </c>
      <c r="H2399" s="218" t="s">
        <v>44</v>
      </c>
      <c r="I2399" s="218" t="s">
        <v>44</v>
      </c>
      <c r="J2399" s="218" t="s">
        <v>44</v>
      </c>
      <c r="K2399" s="1209">
        <f>SUM(L2399-15)</f>
        <v>42251</v>
      </c>
      <c r="L2399" s="218">
        <f>SUM(M2399*1)</f>
        <v>42266</v>
      </c>
      <c r="M2399" s="218">
        <f>SUM(N2399*1)</f>
        <v>42266</v>
      </c>
      <c r="N2399" s="218">
        <f>SUM(O2399-1)</f>
        <v>42266</v>
      </c>
      <c r="O2399" s="218">
        <f>SUM(U2399-3)</f>
        <v>42267</v>
      </c>
      <c r="P2399" s="218">
        <f>SUM(U2399*1)</f>
        <v>42270</v>
      </c>
      <c r="Q2399" s="218" t="s">
        <v>44</v>
      </c>
      <c r="R2399" s="218" t="s">
        <v>44</v>
      </c>
      <c r="S2399" s="218" t="s">
        <v>44</v>
      </c>
      <c r="T2399" s="218" t="s">
        <v>44</v>
      </c>
      <c r="U2399" s="218">
        <f>SUM(V2399-3)</f>
        <v>42270</v>
      </c>
      <c r="V2399" s="218">
        <f>SUM(W2399-3)</f>
        <v>42273</v>
      </c>
      <c r="W2399" s="218">
        <v>42276</v>
      </c>
      <c r="X2399" s="218">
        <f>W2399</f>
        <v>42276</v>
      </c>
      <c r="Y2399" s="218"/>
      <c r="Z2399" s="219"/>
      <c r="AA2399" s="220">
        <v>12500</v>
      </c>
      <c r="AB2399" s="220"/>
    </row>
    <row r="2400" spans="1:28" s="467" customFormat="1" x14ac:dyDescent="0.25">
      <c r="A2400" s="1210"/>
      <c r="B2400" s="1211" t="s">
        <v>1964</v>
      </c>
      <c r="C2400" s="444"/>
      <c r="D2400" s="846"/>
      <c r="E2400" s="1212"/>
      <c r="F2400" s="1213"/>
      <c r="G2400" s="847"/>
      <c r="H2400" s="711"/>
      <c r="I2400" s="711"/>
      <c r="J2400" s="711"/>
      <c r="K2400" s="711"/>
      <c r="L2400" s="711"/>
      <c r="M2400" s="711"/>
      <c r="N2400" s="711"/>
      <c r="O2400" s="711"/>
      <c r="P2400" s="711"/>
      <c r="Q2400" s="711"/>
      <c r="R2400" s="711"/>
      <c r="S2400" s="711"/>
      <c r="T2400" s="711"/>
      <c r="U2400" s="711"/>
      <c r="V2400" s="711"/>
      <c r="W2400" s="711"/>
      <c r="X2400" s="711"/>
      <c r="Y2400" s="711"/>
      <c r="Z2400" s="485"/>
      <c r="AA2400" s="736"/>
      <c r="AB2400" s="484"/>
    </row>
    <row r="2401" spans="1:28" s="467" customFormat="1" x14ac:dyDescent="0.25">
      <c r="A2401" s="1210"/>
      <c r="B2401" s="1211" t="s">
        <v>1965</v>
      </c>
      <c r="C2401" s="444"/>
      <c r="D2401" s="846"/>
      <c r="E2401" s="1212"/>
      <c r="F2401" s="1213"/>
      <c r="G2401" s="847"/>
      <c r="H2401" s="711"/>
      <c r="I2401" s="711"/>
      <c r="J2401" s="711"/>
      <c r="K2401" s="711"/>
      <c r="L2401" s="711"/>
      <c r="M2401" s="711"/>
      <c r="N2401" s="711"/>
      <c r="O2401" s="711"/>
      <c r="P2401" s="711"/>
      <c r="Q2401" s="711"/>
      <c r="R2401" s="711"/>
      <c r="S2401" s="711"/>
      <c r="T2401" s="711"/>
      <c r="U2401" s="711"/>
      <c r="V2401" s="711"/>
      <c r="W2401" s="711"/>
      <c r="X2401" s="711"/>
      <c r="Y2401" s="711"/>
      <c r="Z2401" s="485"/>
      <c r="AA2401" s="736"/>
      <c r="AB2401" s="484"/>
    </row>
    <row r="2402" spans="1:28" s="467" customFormat="1" x14ac:dyDescent="0.25">
      <c r="A2402" s="1210"/>
      <c r="B2402" s="1211" t="s">
        <v>1966</v>
      </c>
      <c r="C2402" s="444"/>
      <c r="D2402" s="846"/>
      <c r="E2402" s="1212"/>
      <c r="F2402" s="1213"/>
      <c r="G2402" s="847"/>
      <c r="H2402" s="711"/>
      <c r="I2402" s="711"/>
      <c r="J2402" s="711"/>
      <c r="K2402" s="711"/>
      <c r="L2402" s="711"/>
      <c r="M2402" s="711"/>
      <c r="N2402" s="711"/>
      <c r="O2402" s="711"/>
      <c r="P2402" s="711"/>
      <c r="Q2402" s="711"/>
      <c r="R2402" s="711"/>
      <c r="S2402" s="711"/>
      <c r="T2402" s="711"/>
      <c r="U2402" s="711"/>
      <c r="V2402" s="711"/>
      <c r="W2402" s="711"/>
      <c r="X2402" s="711"/>
      <c r="Y2402" s="711"/>
      <c r="Z2402" s="485"/>
      <c r="AA2402" s="736"/>
      <c r="AB2402" s="484"/>
    </row>
    <row r="2403" spans="1:28" s="467" customFormat="1" x14ac:dyDescent="0.25">
      <c r="A2403" s="1210"/>
      <c r="B2403" s="1211" t="s">
        <v>1967</v>
      </c>
      <c r="C2403" s="444"/>
      <c r="D2403" s="846"/>
      <c r="E2403" s="1212"/>
      <c r="F2403" s="1213"/>
      <c r="G2403" s="847"/>
      <c r="H2403" s="711"/>
      <c r="I2403" s="711"/>
      <c r="J2403" s="711"/>
      <c r="K2403" s="711"/>
      <c r="L2403" s="711"/>
      <c r="M2403" s="711"/>
      <c r="N2403" s="711"/>
      <c r="O2403" s="711"/>
      <c r="P2403" s="711"/>
      <c r="Q2403" s="711"/>
      <c r="R2403" s="711"/>
      <c r="S2403" s="711"/>
      <c r="T2403" s="711"/>
      <c r="U2403" s="711"/>
      <c r="V2403" s="711"/>
      <c r="W2403" s="711"/>
      <c r="X2403" s="711"/>
      <c r="Y2403" s="711"/>
      <c r="Z2403" s="485"/>
      <c r="AA2403" s="736"/>
      <c r="AB2403" s="484"/>
    </row>
    <row r="2404" spans="1:28" s="467" customFormat="1" x14ac:dyDescent="0.25">
      <c r="A2404" s="1210"/>
      <c r="B2404" s="1211" t="s">
        <v>1968</v>
      </c>
      <c r="C2404" s="444"/>
      <c r="D2404" s="846"/>
      <c r="E2404" s="1212"/>
      <c r="F2404" s="1213"/>
      <c r="G2404" s="847"/>
      <c r="H2404" s="711"/>
      <c r="I2404" s="711"/>
      <c r="J2404" s="711"/>
      <c r="K2404" s="711"/>
      <c r="L2404" s="711"/>
      <c r="M2404" s="711"/>
      <c r="N2404" s="711"/>
      <c r="O2404" s="711"/>
      <c r="P2404" s="711"/>
      <c r="Q2404" s="711"/>
      <c r="R2404" s="711"/>
      <c r="S2404" s="711"/>
      <c r="T2404" s="711"/>
      <c r="U2404" s="711"/>
      <c r="V2404" s="711"/>
      <c r="W2404" s="711"/>
      <c r="X2404" s="711"/>
      <c r="Y2404" s="711"/>
      <c r="Z2404" s="485"/>
      <c r="AA2404" s="736"/>
      <c r="AB2404" s="484"/>
    </row>
    <row r="2405" spans="1:28" s="467" customFormat="1" x14ac:dyDescent="0.25">
      <c r="A2405" s="1210"/>
      <c r="B2405" s="1211" t="s">
        <v>1969</v>
      </c>
      <c r="C2405" s="444"/>
      <c r="D2405" s="846"/>
      <c r="E2405" s="1212"/>
      <c r="F2405" s="1213"/>
      <c r="G2405" s="847"/>
      <c r="H2405" s="711"/>
      <c r="I2405" s="711"/>
      <c r="J2405" s="711"/>
      <c r="K2405" s="711"/>
      <c r="L2405" s="711"/>
      <c r="M2405" s="711"/>
      <c r="N2405" s="711"/>
      <c r="O2405" s="711"/>
      <c r="P2405" s="711"/>
      <c r="Q2405" s="711"/>
      <c r="R2405" s="711"/>
      <c r="S2405" s="711"/>
      <c r="T2405" s="711"/>
      <c r="U2405" s="711"/>
      <c r="V2405" s="711"/>
      <c r="W2405" s="711"/>
      <c r="X2405" s="711"/>
      <c r="Y2405" s="711"/>
      <c r="Z2405" s="485"/>
      <c r="AA2405" s="736"/>
      <c r="AB2405" s="484"/>
    </row>
    <row r="2406" spans="1:28" s="467" customFormat="1" x14ac:dyDescent="0.25">
      <c r="A2406" s="1210"/>
      <c r="B2406" s="1211" t="s">
        <v>1970</v>
      </c>
      <c r="C2406" s="444"/>
      <c r="D2406" s="846"/>
      <c r="E2406" s="1212"/>
      <c r="F2406" s="1213"/>
      <c r="G2406" s="847"/>
      <c r="H2406" s="711"/>
      <c r="I2406" s="711"/>
      <c r="J2406" s="711"/>
      <c r="K2406" s="711"/>
      <c r="L2406" s="711"/>
      <c r="M2406" s="711"/>
      <c r="N2406" s="711"/>
      <c r="O2406" s="711"/>
      <c r="P2406" s="711"/>
      <c r="Q2406" s="711"/>
      <c r="R2406" s="711"/>
      <c r="S2406" s="711"/>
      <c r="T2406" s="711"/>
      <c r="U2406" s="711"/>
      <c r="V2406" s="711"/>
      <c r="W2406" s="711"/>
      <c r="X2406" s="711"/>
      <c r="Y2406" s="711"/>
      <c r="Z2406" s="485"/>
      <c r="AA2406" s="736"/>
      <c r="AB2406" s="484"/>
    </row>
    <row r="2407" spans="1:28" s="467" customFormat="1" x14ac:dyDescent="0.25">
      <c r="A2407" s="1210"/>
      <c r="B2407" s="1211" t="s">
        <v>1971</v>
      </c>
      <c r="C2407" s="444"/>
      <c r="D2407" s="846"/>
      <c r="E2407" s="1212"/>
      <c r="F2407" s="1213"/>
      <c r="G2407" s="847"/>
      <c r="H2407" s="711"/>
      <c r="I2407" s="711"/>
      <c r="J2407" s="711"/>
      <c r="K2407" s="711"/>
      <c r="L2407" s="711"/>
      <c r="M2407" s="711"/>
      <c r="N2407" s="711"/>
      <c r="O2407" s="711"/>
      <c r="P2407" s="711"/>
      <c r="Q2407" s="711"/>
      <c r="R2407" s="711"/>
      <c r="S2407" s="711"/>
      <c r="T2407" s="711"/>
      <c r="U2407" s="711"/>
      <c r="V2407" s="711"/>
      <c r="W2407" s="711"/>
      <c r="X2407" s="711"/>
      <c r="Y2407" s="711"/>
      <c r="Z2407" s="485"/>
      <c r="AA2407" s="736"/>
      <c r="AB2407" s="484"/>
    </row>
    <row r="2408" spans="1:28" s="467" customFormat="1" x14ac:dyDescent="0.25">
      <c r="A2408" s="1210"/>
      <c r="B2408" s="1211" t="s">
        <v>1972</v>
      </c>
      <c r="C2408" s="444"/>
      <c r="D2408" s="846"/>
      <c r="E2408" s="1212"/>
      <c r="F2408" s="1213"/>
      <c r="G2408" s="847"/>
      <c r="H2408" s="711"/>
      <c r="I2408" s="711"/>
      <c r="J2408" s="711"/>
      <c r="K2408" s="711"/>
      <c r="L2408" s="711"/>
      <c r="M2408" s="711"/>
      <c r="N2408" s="711"/>
      <c r="O2408" s="711"/>
      <c r="P2408" s="711"/>
      <c r="Q2408" s="711"/>
      <c r="R2408" s="711"/>
      <c r="S2408" s="711"/>
      <c r="T2408" s="711"/>
      <c r="U2408" s="711"/>
      <c r="V2408" s="711"/>
      <c r="W2408" s="711"/>
      <c r="X2408" s="711"/>
      <c r="Y2408" s="711"/>
      <c r="Z2408" s="485"/>
      <c r="AA2408" s="736"/>
      <c r="AB2408" s="484"/>
    </row>
    <row r="2409" spans="1:28" s="467" customFormat="1" x14ac:dyDescent="0.25">
      <c r="A2409" s="1210"/>
      <c r="B2409" s="1211" t="s">
        <v>1973</v>
      </c>
      <c r="C2409" s="444"/>
      <c r="D2409" s="846"/>
      <c r="E2409" s="1212"/>
      <c r="F2409" s="1213"/>
      <c r="G2409" s="847"/>
      <c r="H2409" s="711"/>
      <c r="I2409" s="711"/>
      <c r="J2409" s="711"/>
      <c r="K2409" s="711"/>
      <c r="L2409" s="711"/>
      <c r="M2409" s="711"/>
      <c r="N2409" s="711"/>
      <c r="O2409" s="711"/>
      <c r="P2409" s="711"/>
      <c r="Q2409" s="711"/>
      <c r="R2409" s="711"/>
      <c r="S2409" s="711"/>
      <c r="T2409" s="711"/>
      <c r="U2409" s="711"/>
      <c r="V2409" s="711"/>
      <c r="W2409" s="711"/>
      <c r="X2409" s="711"/>
      <c r="Y2409" s="711"/>
      <c r="Z2409" s="485"/>
      <c r="AA2409" s="736"/>
      <c r="AB2409" s="484"/>
    </row>
    <row r="2410" spans="1:28" s="467" customFormat="1" x14ac:dyDescent="0.25">
      <c r="A2410" s="1210"/>
      <c r="B2410" s="1211" t="s">
        <v>1974</v>
      </c>
      <c r="C2410" s="444"/>
      <c r="D2410" s="846"/>
      <c r="E2410" s="1212"/>
      <c r="F2410" s="1213"/>
      <c r="G2410" s="847"/>
      <c r="H2410" s="711"/>
      <c r="I2410" s="711"/>
      <c r="J2410" s="711"/>
      <c r="K2410" s="711"/>
      <c r="L2410" s="711"/>
      <c r="M2410" s="711"/>
      <c r="N2410" s="711"/>
      <c r="O2410" s="711"/>
      <c r="P2410" s="711"/>
      <c r="Q2410" s="711"/>
      <c r="R2410" s="711"/>
      <c r="S2410" s="711"/>
      <c r="T2410" s="711"/>
      <c r="U2410" s="711"/>
      <c r="V2410" s="711"/>
      <c r="W2410" s="711"/>
      <c r="X2410" s="711"/>
      <c r="Y2410" s="711"/>
      <c r="Z2410" s="485"/>
      <c r="AA2410" s="736"/>
      <c r="AB2410" s="484"/>
    </row>
    <row r="2411" spans="1:28" s="467" customFormat="1" x14ac:dyDescent="0.25">
      <c r="A2411" s="1210"/>
      <c r="B2411" s="1211" t="s">
        <v>1975</v>
      </c>
      <c r="C2411" s="444"/>
      <c r="D2411" s="846"/>
      <c r="E2411" s="1212"/>
      <c r="F2411" s="1213"/>
      <c r="G2411" s="847"/>
      <c r="H2411" s="711"/>
      <c r="I2411" s="711"/>
      <c r="J2411" s="711"/>
      <c r="K2411" s="711"/>
      <c r="L2411" s="711"/>
      <c r="M2411" s="711"/>
      <c r="N2411" s="711"/>
      <c r="O2411" s="711"/>
      <c r="P2411" s="711"/>
      <c r="Q2411" s="711"/>
      <c r="R2411" s="711"/>
      <c r="S2411" s="711"/>
      <c r="T2411" s="711"/>
      <c r="U2411" s="711"/>
      <c r="V2411" s="711"/>
      <c r="W2411" s="711"/>
      <c r="X2411" s="711"/>
      <c r="Y2411" s="711"/>
      <c r="Z2411" s="485"/>
      <c r="AA2411" s="736"/>
      <c r="AB2411" s="484"/>
    </row>
    <row r="2412" spans="1:28" s="467" customFormat="1" x14ac:dyDescent="0.25">
      <c r="A2412" s="1210"/>
      <c r="B2412" s="1211" t="s">
        <v>1976</v>
      </c>
      <c r="C2412" s="444"/>
      <c r="D2412" s="846"/>
      <c r="E2412" s="1212"/>
      <c r="F2412" s="1213"/>
      <c r="G2412" s="847"/>
      <c r="H2412" s="711"/>
      <c r="I2412" s="711"/>
      <c r="J2412" s="711"/>
      <c r="K2412" s="711"/>
      <c r="L2412" s="711"/>
      <c r="M2412" s="711"/>
      <c r="N2412" s="711"/>
      <c r="O2412" s="711"/>
      <c r="P2412" s="711"/>
      <c r="Q2412" s="711"/>
      <c r="R2412" s="711"/>
      <c r="S2412" s="711"/>
      <c r="T2412" s="711"/>
      <c r="U2412" s="711"/>
      <c r="V2412" s="711"/>
      <c r="W2412" s="711"/>
      <c r="X2412" s="711"/>
      <c r="Y2412" s="711"/>
      <c r="Z2412" s="485"/>
      <c r="AA2412" s="736"/>
      <c r="AB2412" s="484"/>
    </row>
    <row r="2413" spans="1:28" s="467" customFormat="1" x14ac:dyDescent="0.25">
      <c r="A2413" s="1210"/>
      <c r="B2413" s="1211" t="s">
        <v>1977</v>
      </c>
      <c r="C2413" s="444"/>
      <c r="D2413" s="846"/>
      <c r="E2413" s="1212"/>
      <c r="F2413" s="1213"/>
      <c r="G2413" s="847"/>
      <c r="H2413" s="711"/>
      <c r="I2413" s="711"/>
      <c r="J2413" s="711"/>
      <c r="K2413" s="711"/>
      <c r="L2413" s="711"/>
      <c r="M2413" s="711"/>
      <c r="N2413" s="711"/>
      <c r="O2413" s="711"/>
      <c r="P2413" s="711"/>
      <c r="Q2413" s="711"/>
      <c r="R2413" s="711"/>
      <c r="S2413" s="711"/>
      <c r="T2413" s="711"/>
      <c r="U2413" s="711"/>
      <c r="V2413" s="711"/>
      <c r="W2413" s="711"/>
      <c r="X2413" s="711"/>
      <c r="Y2413" s="711"/>
      <c r="Z2413" s="485"/>
      <c r="AA2413" s="736"/>
      <c r="AB2413" s="484"/>
    </row>
    <row r="2414" spans="1:28" s="467" customFormat="1" x14ac:dyDescent="0.25">
      <c r="A2414" s="1210"/>
      <c r="B2414" s="1211" t="s">
        <v>1978</v>
      </c>
      <c r="C2414" s="444"/>
      <c r="D2414" s="846"/>
      <c r="E2414" s="1212"/>
      <c r="F2414" s="1213"/>
      <c r="G2414" s="847"/>
      <c r="H2414" s="711"/>
      <c r="I2414" s="711"/>
      <c r="J2414" s="711"/>
      <c r="K2414" s="711"/>
      <c r="L2414" s="711"/>
      <c r="M2414" s="711"/>
      <c r="N2414" s="711"/>
      <c r="O2414" s="711"/>
      <c r="P2414" s="711"/>
      <c r="Q2414" s="711"/>
      <c r="R2414" s="711"/>
      <c r="S2414" s="711"/>
      <c r="T2414" s="711"/>
      <c r="U2414" s="711"/>
      <c r="V2414" s="711"/>
      <c r="W2414" s="711"/>
      <c r="X2414" s="711"/>
      <c r="Y2414" s="711"/>
      <c r="Z2414" s="485"/>
      <c r="AA2414" s="736"/>
      <c r="AB2414" s="484"/>
    </row>
    <row r="2415" spans="1:28" s="467" customFormat="1" x14ac:dyDescent="0.25">
      <c r="A2415" s="1210"/>
      <c r="B2415" s="1211" t="s">
        <v>1979</v>
      </c>
      <c r="C2415" s="444"/>
      <c r="D2415" s="846"/>
      <c r="E2415" s="1212"/>
      <c r="F2415" s="1213"/>
      <c r="G2415" s="847"/>
      <c r="H2415" s="711"/>
      <c r="I2415" s="711"/>
      <c r="J2415" s="711"/>
      <c r="K2415" s="711"/>
      <c r="L2415" s="711"/>
      <c r="M2415" s="711"/>
      <c r="N2415" s="711"/>
      <c r="O2415" s="711"/>
      <c r="P2415" s="711"/>
      <c r="Q2415" s="711"/>
      <c r="R2415" s="711"/>
      <c r="S2415" s="711"/>
      <c r="T2415" s="711"/>
      <c r="U2415" s="711"/>
      <c r="V2415" s="711"/>
      <c r="W2415" s="711"/>
      <c r="X2415" s="711"/>
      <c r="Y2415" s="711"/>
      <c r="Z2415" s="485"/>
      <c r="AA2415" s="736"/>
      <c r="AB2415" s="484"/>
    </row>
    <row r="2416" spans="1:28" s="467" customFormat="1" x14ac:dyDescent="0.25">
      <c r="A2416" s="1210"/>
      <c r="B2416" s="1211" t="s">
        <v>1980</v>
      </c>
      <c r="C2416" s="444"/>
      <c r="D2416" s="846"/>
      <c r="E2416" s="1212"/>
      <c r="F2416" s="1213"/>
      <c r="G2416" s="847"/>
      <c r="H2416" s="711"/>
      <c r="I2416" s="711"/>
      <c r="J2416" s="711"/>
      <c r="K2416" s="711"/>
      <c r="L2416" s="711"/>
      <c r="M2416" s="711"/>
      <c r="N2416" s="711"/>
      <c r="O2416" s="711"/>
      <c r="P2416" s="711"/>
      <c r="Q2416" s="711"/>
      <c r="R2416" s="711"/>
      <c r="S2416" s="711"/>
      <c r="T2416" s="711"/>
      <c r="U2416" s="711"/>
      <c r="V2416" s="711"/>
      <c r="W2416" s="711"/>
      <c r="X2416" s="711"/>
      <c r="Y2416" s="711"/>
      <c r="Z2416" s="485"/>
      <c r="AA2416" s="736"/>
      <c r="AB2416" s="484"/>
    </row>
    <row r="2417" spans="1:28" s="467" customFormat="1" x14ac:dyDescent="0.25">
      <c r="A2417" s="1210"/>
      <c r="B2417" s="1219"/>
      <c r="C2417" s="444"/>
      <c r="D2417" s="846"/>
      <c r="E2417" s="1212"/>
      <c r="F2417" s="1213"/>
      <c r="G2417" s="847"/>
      <c r="H2417" s="711"/>
      <c r="I2417" s="711"/>
      <c r="J2417" s="711"/>
      <c r="K2417" s="711"/>
      <c r="L2417" s="711"/>
      <c r="M2417" s="711"/>
      <c r="N2417" s="711"/>
      <c r="O2417" s="711"/>
      <c r="P2417" s="711"/>
      <c r="Q2417" s="711"/>
      <c r="R2417" s="711"/>
      <c r="S2417" s="711"/>
      <c r="T2417" s="711"/>
      <c r="U2417" s="711"/>
      <c r="V2417" s="711"/>
      <c r="W2417" s="711"/>
      <c r="X2417" s="711"/>
      <c r="Y2417" s="711"/>
      <c r="Z2417" s="485"/>
      <c r="AA2417" s="736"/>
      <c r="AB2417" s="484"/>
    </row>
    <row r="2418" spans="1:28" s="467" customFormat="1" ht="25.5" x14ac:dyDescent="0.25">
      <c r="A2418" s="212">
        <v>38</v>
      </c>
      <c r="B2418" s="1220" t="s">
        <v>1981</v>
      </c>
      <c r="C2418" s="213" t="s">
        <v>1810</v>
      </c>
      <c r="D2418" s="214" t="s">
        <v>1770</v>
      </c>
      <c r="E2418" s="215" t="s">
        <v>1982</v>
      </c>
      <c r="F2418" s="216" t="s">
        <v>1772</v>
      </c>
      <c r="G2418" s="217" t="s">
        <v>44</v>
      </c>
      <c r="H2418" s="218" t="s">
        <v>44</v>
      </c>
      <c r="I2418" s="218" t="s">
        <v>44</v>
      </c>
      <c r="J2418" s="218" t="s">
        <v>44</v>
      </c>
      <c r="K2418" s="1209">
        <f>SUM(L2418-15)</f>
        <v>42020</v>
      </c>
      <c r="L2418" s="218">
        <f>SUM(M2418*1)</f>
        <v>42035</v>
      </c>
      <c r="M2418" s="218">
        <f>SUM(N2418*1)</f>
        <v>42035</v>
      </c>
      <c r="N2418" s="218">
        <f>SUM(O2418-1)</f>
        <v>42035</v>
      </c>
      <c r="O2418" s="218">
        <f>SUM(U2418-3)</f>
        <v>42036</v>
      </c>
      <c r="P2418" s="218">
        <f>SUM(U2418*1)</f>
        <v>42039</v>
      </c>
      <c r="Q2418" s="218" t="s">
        <v>44</v>
      </c>
      <c r="R2418" s="218" t="s">
        <v>44</v>
      </c>
      <c r="S2418" s="218" t="s">
        <v>44</v>
      </c>
      <c r="T2418" s="218" t="s">
        <v>44</v>
      </c>
      <c r="U2418" s="218">
        <f>SUM(V2418-3)</f>
        <v>42039</v>
      </c>
      <c r="V2418" s="218">
        <f>SUM(W2418-3)</f>
        <v>42042</v>
      </c>
      <c r="W2418" s="218">
        <v>42045</v>
      </c>
      <c r="X2418" s="218">
        <f>W2418</f>
        <v>42045</v>
      </c>
      <c r="Y2418" s="218"/>
      <c r="Z2418" s="219"/>
      <c r="AA2418" s="220">
        <v>70000</v>
      </c>
      <c r="AB2418" s="220"/>
    </row>
    <row r="2419" spans="1:28" s="467" customFormat="1" x14ac:dyDescent="0.25">
      <c r="A2419" s="1210"/>
      <c r="B2419" s="1211" t="s">
        <v>1983</v>
      </c>
      <c r="C2419" s="444"/>
      <c r="D2419" s="846"/>
      <c r="E2419" s="1212"/>
      <c r="F2419" s="1213"/>
      <c r="G2419" s="847"/>
      <c r="H2419" s="711"/>
      <c r="I2419" s="711"/>
      <c r="J2419" s="711"/>
      <c r="K2419" s="711"/>
      <c r="L2419" s="711"/>
      <c r="M2419" s="711"/>
      <c r="N2419" s="711"/>
      <c r="O2419" s="711"/>
      <c r="P2419" s="711"/>
      <c r="Q2419" s="711"/>
      <c r="R2419" s="711"/>
      <c r="S2419" s="711"/>
      <c r="T2419" s="711"/>
      <c r="U2419" s="711"/>
      <c r="V2419" s="711"/>
      <c r="W2419" s="711"/>
      <c r="X2419" s="711"/>
      <c r="Y2419" s="711"/>
      <c r="Z2419" s="485"/>
      <c r="AA2419" s="736"/>
      <c r="AB2419" s="484"/>
    </row>
    <row r="2420" spans="1:28" s="467" customFormat="1" x14ac:dyDescent="0.25">
      <c r="A2420" s="1210"/>
      <c r="B2420" s="1211" t="s">
        <v>1984</v>
      </c>
      <c r="C2420" s="444"/>
      <c r="D2420" s="846"/>
      <c r="E2420" s="1212"/>
      <c r="F2420" s="1213"/>
      <c r="G2420" s="847"/>
      <c r="H2420" s="711"/>
      <c r="I2420" s="711"/>
      <c r="J2420" s="711"/>
      <c r="K2420" s="711"/>
      <c r="L2420" s="711"/>
      <c r="M2420" s="711"/>
      <c r="N2420" s="711"/>
      <c r="O2420" s="711"/>
      <c r="P2420" s="711"/>
      <c r="Q2420" s="711"/>
      <c r="R2420" s="711"/>
      <c r="S2420" s="711"/>
      <c r="T2420" s="711"/>
      <c r="U2420" s="711"/>
      <c r="V2420" s="711"/>
      <c r="W2420" s="711"/>
      <c r="X2420" s="711"/>
      <c r="Y2420" s="711"/>
      <c r="Z2420" s="485"/>
      <c r="AA2420" s="736"/>
      <c r="AB2420" s="484"/>
    </row>
    <row r="2421" spans="1:28" s="467" customFormat="1" x14ac:dyDescent="0.25">
      <c r="A2421" s="1210"/>
      <c r="B2421" s="1211" t="s">
        <v>1985</v>
      </c>
      <c r="C2421" s="444"/>
      <c r="D2421" s="846"/>
      <c r="E2421" s="1212"/>
      <c r="F2421" s="1213"/>
      <c r="G2421" s="847"/>
      <c r="H2421" s="711"/>
      <c r="I2421" s="711"/>
      <c r="J2421" s="711"/>
      <c r="K2421" s="711"/>
      <c r="L2421" s="711"/>
      <c r="M2421" s="711"/>
      <c r="N2421" s="711"/>
      <c r="O2421" s="711"/>
      <c r="P2421" s="711"/>
      <c r="Q2421" s="711"/>
      <c r="R2421" s="711"/>
      <c r="S2421" s="711"/>
      <c r="T2421" s="711"/>
      <c r="U2421" s="711"/>
      <c r="V2421" s="711"/>
      <c r="W2421" s="711"/>
      <c r="X2421" s="711"/>
      <c r="Y2421" s="711"/>
      <c r="Z2421" s="485"/>
      <c r="AA2421" s="736"/>
      <c r="AB2421" s="484"/>
    </row>
    <row r="2422" spans="1:28" s="467" customFormat="1" x14ac:dyDescent="0.25">
      <c r="A2422" s="1210"/>
      <c r="B2422" s="1211" t="s">
        <v>1986</v>
      </c>
      <c r="C2422" s="444"/>
      <c r="D2422" s="846"/>
      <c r="E2422" s="1212"/>
      <c r="F2422" s="1213"/>
      <c r="G2422" s="847"/>
      <c r="H2422" s="711"/>
      <c r="I2422" s="711"/>
      <c r="J2422" s="711"/>
      <c r="K2422" s="711"/>
      <c r="L2422" s="711"/>
      <c r="M2422" s="711"/>
      <c r="N2422" s="711"/>
      <c r="O2422" s="711"/>
      <c r="P2422" s="711"/>
      <c r="Q2422" s="711"/>
      <c r="R2422" s="711"/>
      <c r="S2422" s="711"/>
      <c r="T2422" s="711"/>
      <c r="U2422" s="711"/>
      <c r="V2422" s="711"/>
      <c r="W2422" s="711"/>
      <c r="X2422" s="711"/>
      <c r="Y2422" s="711"/>
      <c r="Z2422" s="485"/>
      <c r="AA2422" s="736"/>
      <c r="AB2422" s="484"/>
    </row>
    <row r="2423" spans="1:28" s="467" customFormat="1" x14ac:dyDescent="0.25">
      <c r="A2423" s="1210"/>
      <c r="B2423" s="1211" t="s">
        <v>1987</v>
      </c>
      <c r="C2423" s="444"/>
      <c r="D2423" s="846"/>
      <c r="E2423" s="1212"/>
      <c r="F2423" s="1213"/>
      <c r="G2423" s="847"/>
      <c r="H2423" s="711"/>
      <c r="I2423" s="711"/>
      <c r="J2423" s="711"/>
      <c r="K2423" s="711"/>
      <c r="L2423" s="711"/>
      <c r="M2423" s="711"/>
      <c r="N2423" s="711"/>
      <c r="O2423" s="711"/>
      <c r="P2423" s="711"/>
      <c r="Q2423" s="711"/>
      <c r="R2423" s="711"/>
      <c r="S2423" s="711"/>
      <c r="T2423" s="711"/>
      <c r="U2423" s="711"/>
      <c r="V2423" s="711"/>
      <c r="W2423" s="711"/>
      <c r="X2423" s="711"/>
      <c r="Y2423" s="711"/>
      <c r="Z2423" s="485"/>
      <c r="AA2423" s="736"/>
      <c r="AB2423" s="484"/>
    </row>
    <row r="2424" spans="1:28" s="467" customFormat="1" x14ac:dyDescent="0.25">
      <c r="A2424" s="1210"/>
      <c r="B2424" s="1211" t="s">
        <v>1988</v>
      </c>
      <c r="C2424" s="444"/>
      <c r="D2424" s="846"/>
      <c r="E2424" s="1212"/>
      <c r="F2424" s="1213"/>
      <c r="G2424" s="847"/>
      <c r="H2424" s="711"/>
      <c r="I2424" s="711"/>
      <c r="J2424" s="711"/>
      <c r="K2424" s="711"/>
      <c r="L2424" s="711"/>
      <c r="M2424" s="711"/>
      <c r="N2424" s="711"/>
      <c r="O2424" s="711"/>
      <c r="P2424" s="711"/>
      <c r="Q2424" s="711"/>
      <c r="R2424" s="711"/>
      <c r="S2424" s="711"/>
      <c r="T2424" s="711"/>
      <c r="U2424" s="711"/>
      <c r="V2424" s="711"/>
      <c r="W2424" s="711"/>
      <c r="X2424" s="711"/>
      <c r="Y2424" s="711"/>
      <c r="Z2424" s="485"/>
      <c r="AA2424" s="736"/>
      <c r="AB2424" s="484"/>
    </row>
    <row r="2425" spans="1:28" s="467" customFormat="1" x14ac:dyDescent="0.25">
      <c r="A2425" s="1210"/>
      <c r="B2425" s="1211" t="s">
        <v>1989</v>
      </c>
      <c r="C2425" s="444"/>
      <c r="D2425" s="846"/>
      <c r="E2425" s="1212"/>
      <c r="F2425" s="1213"/>
      <c r="G2425" s="847"/>
      <c r="H2425" s="711"/>
      <c r="I2425" s="711"/>
      <c r="J2425" s="711"/>
      <c r="K2425" s="711"/>
      <c r="L2425" s="711"/>
      <c r="M2425" s="711"/>
      <c r="N2425" s="711"/>
      <c r="O2425" s="711"/>
      <c r="P2425" s="711"/>
      <c r="Q2425" s="711"/>
      <c r="R2425" s="711"/>
      <c r="S2425" s="711"/>
      <c r="T2425" s="711"/>
      <c r="U2425" s="711"/>
      <c r="V2425" s="711"/>
      <c r="W2425" s="711"/>
      <c r="X2425" s="711"/>
      <c r="Y2425" s="711"/>
      <c r="Z2425" s="485"/>
      <c r="AA2425" s="736"/>
      <c r="AB2425" s="484"/>
    </row>
    <row r="2426" spans="1:28" s="467" customFormat="1" x14ac:dyDescent="0.25">
      <c r="A2426" s="1210"/>
      <c r="B2426" s="1211" t="s">
        <v>1990</v>
      </c>
      <c r="C2426" s="444"/>
      <c r="D2426" s="846"/>
      <c r="E2426" s="1212"/>
      <c r="F2426" s="1213"/>
      <c r="G2426" s="847"/>
      <c r="H2426" s="711"/>
      <c r="I2426" s="711"/>
      <c r="J2426" s="711"/>
      <c r="K2426" s="711"/>
      <c r="L2426" s="711"/>
      <c r="M2426" s="711"/>
      <c r="N2426" s="711"/>
      <c r="O2426" s="711"/>
      <c r="P2426" s="711"/>
      <c r="Q2426" s="711"/>
      <c r="R2426" s="711"/>
      <c r="S2426" s="711"/>
      <c r="T2426" s="711"/>
      <c r="U2426" s="711"/>
      <c r="V2426" s="711"/>
      <c r="W2426" s="711"/>
      <c r="X2426" s="711"/>
      <c r="Y2426" s="711"/>
      <c r="Z2426" s="485"/>
      <c r="AA2426" s="736"/>
      <c r="AB2426" s="484"/>
    </row>
    <row r="2427" spans="1:28" s="467" customFormat="1" x14ac:dyDescent="0.25">
      <c r="A2427" s="1210"/>
      <c r="B2427" s="1211" t="s">
        <v>1991</v>
      </c>
      <c r="C2427" s="444"/>
      <c r="D2427" s="846"/>
      <c r="E2427" s="1212"/>
      <c r="F2427" s="1213"/>
      <c r="G2427" s="847"/>
      <c r="H2427" s="711"/>
      <c r="I2427" s="711"/>
      <c r="J2427" s="711"/>
      <c r="K2427" s="711"/>
      <c r="L2427" s="711"/>
      <c r="M2427" s="711"/>
      <c r="N2427" s="711"/>
      <c r="O2427" s="711"/>
      <c r="P2427" s="711"/>
      <c r="Q2427" s="711"/>
      <c r="R2427" s="711"/>
      <c r="S2427" s="711"/>
      <c r="T2427" s="711"/>
      <c r="U2427" s="711"/>
      <c r="V2427" s="711"/>
      <c r="W2427" s="711"/>
      <c r="X2427" s="711"/>
      <c r="Y2427" s="711"/>
      <c r="Z2427" s="485"/>
      <c r="AA2427" s="736"/>
      <c r="AB2427" s="484"/>
    </row>
    <row r="2428" spans="1:28" s="467" customFormat="1" x14ac:dyDescent="0.25">
      <c r="A2428" s="1210"/>
      <c r="B2428" s="1211" t="s">
        <v>1992</v>
      </c>
      <c r="C2428" s="444"/>
      <c r="D2428" s="846"/>
      <c r="E2428" s="1212"/>
      <c r="F2428" s="1213"/>
      <c r="G2428" s="847"/>
      <c r="H2428" s="711"/>
      <c r="I2428" s="711"/>
      <c r="J2428" s="711"/>
      <c r="K2428" s="711"/>
      <c r="L2428" s="711"/>
      <c r="M2428" s="711"/>
      <c r="N2428" s="711"/>
      <c r="O2428" s="711"/>
      <c r="P2428" s="711"/>
      <c r="Q2428" s="711"/>
      <c r="R2428" s="711"/>
      <c r="S2428" s="711"/>
      <c r="T2428" s="711"/>
      <c r="U2428" s="711"/>
      <c r="V2428" s="711"/>
      <c r="W2428" s="711"/>
      <c r="X2428" s="711"/>
      <c r="Y2428" s="711"/>
      <c r="Z2428" s="485"/>
      <c r="AA2428" s="736"/>
      <c r="AB2428" s="484"/>
    </row>
    <row r="2429" spans="1:28" s="467" customFormat="1" x14ac:dyDescent="0.25">
      <c r="A2429" s="1210"/>
      <c r="B2429" s="1211" t="s">
        <v>1993</v>
      </c>
      <c r="C2429" s="444"/>
      <c r="D2429" s="846"/>
      <c r="E2429" s="1212"/>
      <c r="F2429" s="1213"/>
      <c r="G2429" s="847"/>
      <c r="H2429" s="711"/>
      <c r="I2429" s="711"/>
      <c r="J2429" s="711"/>
      <c r="K2429" s="711"/>
      <c r="L2429" s="711"/>
      <c r="M2429" s="711"/>
      <c r="N2429" s="711"/>
      <c r="O2429" s="711"/>
      <c r="P2429" s="711"/>
      <c r="Q2429" s="711"/>
      <c r="R2429" s="711"/>
      <c r="S2429" s="711"/>
      <c r="T2429" s="711"/>
      <c r="U2429" s="711"/>
      <c r="V2429" s="711"/>
      <c r="W2429" s="711"/>
      <c r="X2429" s="711"/>
      <c r="Y2429" s="711"/>
      <c r="Z2429" s="485"/>
      <c r="AA2429" s="736"/>
      <c r="AB2429" s="484"/>
    </row>
    <row r="2430" spans="1:28" s="467" customFormat="1" x14ac:dyDescent="0.25">
      <c r="A2430" s="1210"/>
      <c r="B2430" s="1211" t="s">
        <v>1994</v>
      </c>
      <c r="C2430" s="444"/>
      <c r="D2430" s="846"/>
      <c r="E2430" s="1212"/>
      <c r="F2430" s="1213"/>
      <c r="G2430" s="847"/>
      <c r="H2430" s="711"/>
      <c r="I2430" s="711"/>
      <c r="J2430" s="711"/>
      <c r="K2430" s="711"/>
      <c r="L2430" s="711"/>
      <c r="M2430" s="711"/>
      <c r="N2430" s="711"/>
      <c r="O2430" s="711"/>
      <c r="P2430" s="711"/>
      <c r="Q2430" s="711"/>
      <c r="R2430" s="711"/>
      <c r="S2430" s="711"/>
      <c r="T2430" s="711"/>
      <c r="U2430" s="711"/>
      <c r="V2430" s="711"/>
      <c r="W2430" s="711"/>
      <c r="X2430" s="711"/>
      <c r="Y2430" s="711"/>
      <c r="Z2430" s="485"/>
      <c r="AA2430" s="736"/>
      <c r="AB2430" s="484"/>
    </row>
    <row r="2431" spans="1:28" s="467" customFormat="1" x14ac:dyDescent="0.25">
      <c r="A2431" s="1210"/>
      <c r="B2431" s="1211" t="s">
        <v>1995</v>
      </c>
      <c r="C2431" s="444"/>
      <c r="D2431" s="846"/>
      <c r="E2431" s="1212"/>
      <c r="F2431" s="1213"/>
      <c r="G2431" s="847"/>
      <c r="H2431" s="711"/>
      <c r="I2431" s="711"/>
      <c r="J2431" s="711"/>
      <c r="K2431" s="711"/>
      <c r="L2431" s="711"/>
      <c r="M2431" s="711"/>
      <c r="N2431" s="711"/>
      <c r="O2431" s="711"/>
      <c r="P2431" s="711"/>
      <c r="Q2431" s="711"/>
      <c r="R2431" s="711"/>
      <c r="S2431" s="711"/>
      <c r="T2431" s="711"/>
      <c r="U2431" s="711"/>
      <c r="V2431" s="711"/>
      <c r="W2431" s="711"/>
      <c r="X2431" s="711"/>
      <c r="Y2431" s="711"/>
      <c r="Z2431" s="485"/>
      <c r="AA2431" s="736"/>
      <c r="AB2431" s="484"/>
    </row>
    <row r="2432" spans="1:28" s="467" customFormat="1" x14ac:dyDescent="0.25">
      <c r="A2432" s="1210"/>
      <c r="B2432" s="1211" t="s">
        <v>1996</v>
      </c>
      <c r="C2432" s="444"/>
      <c r="D2432" s="846"/>
      <c r="E2432" s="1212"/>
      <c r="F2432" s="1213"/>
      <c r="G2432" s="847"/>
      <c r="H2432" s="711"/>
      <c r="I2432" s="711"/>
      <c r="J2432" s="711"/>
      <c r="K2432" s="711"/>
      <c r="L2432" s="711"/>
      <c r="M2432" s="711"/>
      <c r="N2432" s="711"/>
      <c r="O2432" s="711"/>
      <c r="P2432" s="711"/>
      <c r="Q2432" s="711"/>
      <c r="R2432" s="711"/>
      <c r="S2432" s="711"/>
      <c r="T2432" s="711"/>
      <c r="U2432" s="711"/>
      <c r="V2432" s="711"/>
      <c r="W2432" s="711"/>
      <c r="X2432" s="711"/>
      <c r="Y2432" s="711"/>
      <c r="Z2432" s="485"/>
      <c r="AA2432" s="736"/>
      <c r="AB2432" s="484"/>
    </row>
    <row r="2433" spans="1:28" s="467" customFormat="1" x14ac:dyDescent="0.25">
      <c r="A2433" s="1210"/>
      <c r="B2433" s="1211" t="s">
        <v>1997</v>
      </c>
      <c r="C2433" s="444"/>
      <c r="D2433" s="846"/>
      <c r="E2433" s="1212"/>
      <c r="F2433" s="1213"/>
      <c r="G2433" s="847"/>
      <c r="H2433" s="711"/>
      <c r="I2433" s="711"/>
      <c r="J2433" s="711"/>
      <c r="K2433" s="711"/>
      <c r="L2433" s="711"/>
      <c r="M2433" s="711"/>
      <c r="N2433" s="711"/>
      <c r="O2433" s="711"/>
      <c r="P2433" s="711"/>
      <c r="Q2433" s="711"/>
      <c r="R2433" s="711"/>
      <c r="S2433" s="711"/>
      <c r="T2433" s="711"/>
      <c r="U2433" s="711"/>
      <c r="V2433" s="711"/>
      <c r="W2433" s="711"/>
      <c r="X2433" s="711"/>
      <c r="Y2433" s="711"/>
      <c r="Z2433" s="485"/>
      <c r="AA2433" s="736"/>
      <c r="AB2433" s="484"/>
    </row>
    <row r="2434" spans="1:28" s="467" customFormat="1" x14ac:dyDescent="0.25">
      <c r="A2434" s="1210"/>
      <c r="B2434" s="1211" t="s">
        <v>1998</v>
      </c>
      <c r="C2434" s="444"/>
      <c r="D2434" s="846"/>
      <c r="E2434" s="1212"/>
      <c r="F2434" s="1213"/>
      <c r="G2434" s="847"/>
      <c r="H2434" s="711"/>
      <c r="I2434" s="711"/>
      <c r="J2434" s="711"/>
      <c r="K2434" s="711"/>
      <c r="L2434" s="711"/>
      <c r="M2434" s="711"/>
      <c r="N2434" s="711"/>
      <c r="O2434" s="711"/>
      <c r="P2434" s="711"/>
      <c r="Q2434" s="711"/>
      <c r="R2434" s="711"/>
      <c r="S2434" s="711"/>
      <c r="T2434" s="711"/>
      <c r="U2434" s="711"/>
      <c r="V2434" s="711"/>
      <c r="W2434" s="711"/>
      <c r="X2434" s="711"/>
      <c r="Y2434" s="711"/>
      <c r="Z2434" s="485"/>
      <c r="AA2434" s="736"/>
      <c r="AB2434" s="484"/>
    </row>
    <row r="2435" spans="1:28" s="467" customFormat="1" x14ac:dyDescent="0.25">
      <c r="A2435" s="1210"/>
      <c r="B2435" s="1211" t="s">
        <v>1999</v>
      </c>
      <c r="C2435" s="444"/>
      <c r="D2435" s="846"/>
      <c r="E2435" s="1212"/>
      <c r="F2435" s="1213"/>
      <c r="G2435" s="847"/>
      <c r="H2435" s="711"/>
      <c r="I2435" s="711"/>
      <c r="J2435" s="711"/>
      <c r="K2435" s="711"/>
      <c r="L2435" s="711"/>
      <c r="M2435" s="711"/>
      <c r="N2435" s="711"/>
      <c r="O2435" s="711"/>
      <c r="P2435" s="711"/>
      <c r="Q2435" s="711"/>
      <c r="R2435" s="711"/>
      <c r="S2435" s="711"/>
      <c r="T2435" s="711"/>
      <c r="U2435" s="711"/>
      <c r="V2435" s="711"/>
      <c r="W2435" s="711"/>
      <c r="X2435" s="711"/>
      <c r="Y2435" s="711"/>
      <c r="Z2435" s="485"/>
      <c r="AA2435" s="736"/>
      <c r="AB2435" s="484"/>
    </row>
    <row r="2436" spans="1:28" s="467" customFormat="1" x14ac:dyDescent="0.25">
      <c r="A2436" s="1210"/>
      <c r="B2436" s="1211" t="s">
        <v>2000</v>
      </c>
      <c r="C2436" s="444"/>
      <c r="D2436" s="846"/>
      <c r="E2436" s="1212"/>
      <c r="F2436" s="1213"/>
      <c r="G2436" s="847"/>
      <c r="H2436" s="711"/>
      <c r="I2436" s="711"/>
      <c r="J2436" s="711"/>
      <c r="K2436" s="711"/>
      <c r="L2436" s="711"/>
      <c r="M2436" s="711"/>
      <c r="N2436" s="711"/>
      <c r="O2436" s="711"/>
      <c r="P2436" s="711"/>
      <c r="Q2436" s="711"/>
      <c r="R2436" s="711"/>
      <c r="S2436" s="711"/>
      <c r="T2436" s="711"/>
      <c r="U2436" s="711"/>
      <c r="V2436" s="711"/>
      <c r="W2436" s="711"/>
      <c r="X2436" s="711"/>
      <c r="Y2436" s="711"/>
      <c r="Z2436" s="485"/>
      <c r="AA2436" s="736"/>
      <c r="AB2436" s="484"/>
    </row>
    <row r="2437" spans="1:28" s="467" customFormat="1" x14ac:dyDescent="0.25">
      <c r="A2437" s="1210"/>
      <c r="B2437" s="1211" t="s">
        <v>2001</v>
      </c>
      <c r="C2437" s="444"/>
      <c r="D2437" s="846"/>
      <c r="E2437" s="1212"/>
      <c r="F2437" s="1213"/>
      <c r="G2437" s="847"/>
      <c r="H2437" s="711"/>
      <c r="I2437" s="711"/>
      <c r="J2437" s="711"/>
      <c r="K2437" s="711"/>
      <c r="L2437" s="711"/>
      <c r="M2437" s="711"/>
      <c r="N2437" s="711"/>
      <c r="O2437" s="711"/>
      <c r="P2437" s="711"/>
      <c r="Q2437" s="711"/>
      <c r="R2437" s="711"/>
      <c r="S2437" s="711"/>
      <c r="T2437" s="711"/>
      <c r="U2437" s="711"/>
      <c r="V2437" s="711"/>
      <c r="W2437" s="711"/>
      <c r="X2437" s="711"/>
      <c r="Y2437" s="711"/>
      <c r="Z2437" s="485"/>
      <c r="AA2437" s="736"/>
      <c r="AB2437" s="484"/>
    </row>
    <row r="2438" spans="1:28" s="467" customFormat="1" x14ac:dyDescent="0.25">
      <c r="A2438" s="1210"/>
      <c r="B2438" s="1211" t="s">
        <v>2002</v>
      </c>
      <c r="C2438" s="444"/>
      <c r="D2438" s="846"/>
      <c r="E2438" s="1212"/>
      <c r="F2438" s="1213"/>
      <c r="G2438" s="847"/>
      <c r="H2438" s="711"/>
      <c r="I2438" s="711"/>
      <c r="J2438" s="711"/>
      <c r="K2438" s="711"/>
      <c r="L2438" s="711"/>
      <c r="M2438" s="711"/>
      <c r="N2438" s="711"/>
      <c r="O2438" s="711"/>
      <c r="P2438" s="711"/>
      <c r="Q2438" s="711"/>
      <c r="R2438" s="711"/>
      <c r="S2438" s="711"/>
      <c r="T2438" s="711"/>
      <c r="U2438" s="711"/>
      <c r="V2438" s="711"/>
      <c r="W2438" s="711"/>
      <c r="X2438" s="711"/>
      <c r="Y2438" s="711"/>
      <c r="Z2438" s="485"/>
      <c r="AA2438" s="736"/>
      <c r="AB2438" s="484"/>
    </row>
    <row r="2439" spans="1:28" s="467" customFormat="1" x14ac:dyDescent="0.25">
      <c r="A2439" s="1210"/>
      <c r="B2439" s="1211" t="s">
        <v>2003</v>
      </c>
      <c r="C2439" s="444"/>
      <c r="D2439" s="846"/>
      <c r="E2439" s="1212"/>
      <c r="F2439" s="1213"/>
      <c r="G2439" s="847"/>
      <c r="H2439" s="711"/>
      <c r="I2439" s="711"/>
      <c r="J2439" s="711"/>
      <c r="K2439" s="711"/>
      <c r="L2439" s="711"/>
      <c r="M2439" s="711"/>
      <c r="N2439" s="711"/>
      <c r="O2439" s="711"/>
      <c r="P2439" s="711"/>
      <c r="Q2439" s="711"/>
      <c r="R2439" s="711"/>
      <c r="S2439" s="711"/>
      <c r="T2439" s="711"/>
      <c r="U2439" s="711"/>
      <c r="V2439" s="711"/>
      <c r="W2439" s="711"/>
      <c r="X2439" s="711"/>
      <c r="Y2439" s="711"/>
      <c r="Z2439" s="485"/>
      <c r="AA2439" s="736"/>
      <c r="AB2439" s="484"/>
    </row>
    <row r="2440" spans="1:28" s="467" customFormat="1" x14ac:dyDescent="0.25">
      <c r="A2440" s="1210"/>
      <c r="B2440" s="1211" t="s">
        <v>2004</v>
      </c>
      <c r="C2440" s="444"/>
      <c r="D2440" s="846"/>
      <c r="E2440" s="1212"/>
      <c r="F2440" s="1213"/>
      <c r="G2440" s="847"/>
      <c r="H2440" s="711"/>
      <c r="I2440" s="711"/>
      <c r="J2440" s="711"/>
      <c r="K2440" s="711"/>
      <c r="L2440" s="711"/>
      <c r="M2440" s="711"/>
      <c r="N2440" s="711"/>
      <c r="O2440" s="711"/>
      <c r="P2440" s="711"/>
      <c r="Q2440" s="711"/>
      <c r="R2440" s="711"/>
      <c r="S2440" s="711"/>
      <c r="T2440" s="711"/>
      <c r="U2440" s="711"/>
      <c r="V2440" s="711"/>
      <c r="W2440" s="711"/>
      <c r="X2440" s="711"/>
      <c r="Y2440" s="711"/>
      <c r="Z2440" s="485"/>
      <c r="AA2440" s="736"/>
      <c r="AB2440" s="484"/>
    </row>
    <row r="2441" spans="1:28" s="467" customFormat="1" x14ac:dyDescent="0.25">
      <c r="A2441" s="1210"/>
      <c r="B2441" s="1211" t="s">
        <v>2005</v>
      </c>
      <c r="C2441" s="444"/>
      <c r="D2441" s="846"/>
      <c r="E2441" s="1212"/>
      <c r="F2441" s="1213"/>
      <c r="G2441" s="847"/>
      <c r="H2441" s="711"/>
      <c r="I2441" s="711"/>
      <c r="J2441" s="711"/>
      <c r="K2441" s="711"/>
      <c r="L2441" s="711"/>
      <c r="M2441" s="711"/>
      <c r="N2441" s="711"/>
      <c r="O2441" s="711"/>
      <c r="P2441" s="711"/>
      <c r="Q2441" s="711"/>
      <c r="R2441" s="711"/>
      <c r="S2441" s="711"/>
      <c r="T2441" s="711"/>
      <c r="U2441" s="711"/>
      <c r="V2441" s="711"/>
      <c r="W2441" s="711"/>
      <c r="X2441" s="711"/>
      <c r="Y2441" s="711"/>
      <c r="Z2441" s="485"/>
      <c r="AA2441" s="736"/>
      <c r="AB2441" s="484"/>
    </row>
    <row r="2442" spans="1:28" s="467" customFormat="1" x14ac:dyDescent="0.25">
      <c r="A2442" s="1210"/>
      <c r="B2442" s="1211" t="s">
        <v>2006</v>
      </c>
      <c r="C2442" s="444"/>
      <c r="D2442" s="846"/>
      <c r="E2442" s="1212"/>
      <c r="F2442" s="1213"/>
      <c r="G2442" s="847"/>
      <c r="H2442" s="711"/>
      <c r="I2442" s="711"/>
      <c r="J2442" s="711"/>
      <c r="K2442" s="711"/>
      <c r="L2442" s="711"/>
      <c r="M2442" s="711"/>
      <c r="N2442" s="711"/>
      <c r="O2442" s="711"/>
      <c r="P2442" s="711"/>
      <c r="Q2442" s="711"/>
      <c r="R2442" s="711"/>
      <c r="S2442" s="711"/>
      <c r="T2442" s="711"/>
      <c r="U2442" s="711"/>
      <c r="V2442" s="711"/>
      <c r="W2442" s="711"/>
      <c r="X2442" s="711"/>
      <c r="Y2442" s="711"/>
      <c r="Z2442" s="485"/>
      <c r="AA2442" s="736"/>
      <c r="AB2442" s="484"/>
    </row>
    <row r="2443" spans="1:28" s="467" customFormat="1" x14ac:dyDescent="0.25">
      <c r="A2443" s="1210"/>
      <c r="B2443" s="1211" t="s">
        <v>2007</v>
      </c>
      <c r="C2443" s="444"/>
      <c r="D2443" s="846"/>
      <c r="E2443" s="1212"/>
      <c r="F2443" s="1213"/>
      <c r="G2443" s="847"/>
      <c r="H2443" s="711"/>
      <c r="I2443" s="711"/>
      <c r="J2443" s="711"/>
      <c r="K2443" s="711"/>
      <c r="L2443" s="711"/>
      <c r="M2443" s="711"/>
      <c r="N2443" s="711"/>
      <c r="O2443" s="711"/>
      <c r="P2443" s="711"/>
      <c r="Q2443" s="711"/>
      <c r="R2443" s="711"/>
      <c r="S2443" s="711"/>
      <c r="T2443" s="711"/>
      <c r="U2443" s="711"/>
      <c r="V2443" s="711"/>
      <c r="W2443" s="711"/>
      <c r="X2443" s="711"/>
      <c r="Y2443" s="711"/>
      <c r="Z2443" s="485"/>
      <c r="AA2443" s="736"/>
      <c r="AB2443" s="484"/>
    </row>
    <row r="2444" spans="1:28" s="467" customFormat="1" x14ac:dyDescent="0.25">
      <c r="A2444" s="1210"/>
      <c r="B2444" s="1211" t="s">
        <v>2008</v>
      </c>
      <c r="C2444" s="444"/>
      <c r="D2444" s="846"/>
      <c r="E2444" s="1212"/>
      <c r="F2444" s="1213"/>
      <c r="G2444" s="847"/>
      <c r="H2444" s="711"/>
      <c r="I2444" s="711"/>
      <c r="J2444" s="711"/>
      <c r="K2444" s="711"/>
      <c r="L2444" s="711"/>
      <c r="M2444" s="711"/>
      <c r="N2444" s="711"/>
      <c r="O2444" s="711"/>
      <c r="P2444" s="711"/>
      <c r="Q2444" s="711"/>
      <c r="R2444" s="711"/>
      <c r="S2444" s="711"/>
      <c r="T2444" s="711"/>
      <c r="U2444" s="711"/>
      <c r="V2444" s="711"/>
      <c r="W2444" s="711"/>
      <c r="X2444" s="711"/>
      <c r="Y2444" s="711"/>
      <c r="Z2444" s="485"/>
      <c r="AA2444" s="736"/>
      <c r="AB2444" s="484"/>
    </row>
    <row r="2445" spans="1:28" s="467" customFormat="1" x14ac:dyDescent="0.25">
      <c r="A2445" s="1210"/>
      <c r="B2445" s="1211" t="s">
        <v>2009</v>
      </c>
      <c r="C2445" s="444"/>
      <c r="D2445" s="846"/>
      <c r="E2445" s="1212"/>
      <c r="F2445" s="1213"/>
      <c r="G2445" s="847"/>
      <c r="H2445" s="711"/>
      <c r="I2445" s="711"/>
      <c r="J2445" s="711"/>
      <c r="K2445" s="711"/>
      <c r="L2445" s="711"/>
      <c r="M2445" s="711"/>
      <c r="N2445" s="711"/>
      <c r="O2445" s="711"/>
      <c r="P2445" s="711"/>
      <c r="Q2445" s="711"/>
      <c r="R2445" s="711"/>
      <c r="S2445" s="711"/>
      <c r="T2445" s="711"/>
      <c r="U2445" s="711"/>
      <c r="V2445" s="711"/>
      <c r="W2445" s="711"/>
      <c r="X2445" s="711"/>
      <c r="Y2445" s="711"/>
      <c r="Z2445" s="485"/>
      <c r="AA2445" s="736"/>
      <c r="AB2445" s="484"/>
    </row>
    <row r="2446" spans="1:28" s="467" customFormat="1" x14ac:dyDescent="0.25">
      <c r="A2446" s="1210"/>
      <c r="B2446" s="1211" t="s">
        <v>2010</v>
      </c>
      <c r="C2446" s="444"/>
      <c r="D2446" s="846"/>
      <c r="E2446" s="1212"/>
      <c r="F2446" s="1213"/>
      <c r="G2446" s="847"/>
      <c r="H2446" s="711"/>
      <c r="I2446" s="711"/>
      <c r="J2446" s="711"/>
      <c r="K2446" s="711"/>
      <c r="L2446" s="711"/>
      <c r="M2446" s="711"/>
      <c r="N2446" s="711"/>
      <c r="O2446" s="711"/>
      <c r="P2446" s="711"/>
      <c r="Q2446" s="711"/>
      <c r="R2446" s="711"/>
      <c r="S2446" s="711"/>
      <c r="T2446" s="711"/>
      <c r="U2446" s="711"/>
      <c r="V2446" s="711"/>
      <c r="W2446" s="711"/>
      <c r="X2446" s="711"/>
      <c r="Y2446" s="711"/>
      <c r="Z2446" s="485"/>
      <c r="AA2446" s="736"/>
      <c r="AB2446" s="484"/>
    </row>
    <row r="2447" spans="1:28" s="467" customFormat="1" x14ac:dyDescent="0.25">
      <c r="A2447" s="1210"/>
      <c r="B2447" s="1211" t="s">
        <v>2011</v>
      </c>
      <c r="C2447" s="444"/>
      <c r="D2447" s="846"/>
      <c r="E2447" s="1212"/>
      <c r="F2447" s="1213"/>
      <c r="G2447" s="847"/>
      <c r="H2447" s="711"/>
      <c r="I2447" s="711"/>
      <c r="J2447" s="711"/>
      <c r="K2447" s="711"/>
      <c r="L2447" s="711"/>
      <c r="M2447" s="711"/>
      <c r="N2447" s="711"/>
      <c r="O2447" s="711"/>
      <c r="P2447" s="711"/>
      <c r="Q2447" s="711"/>
      <c r="R2447" s="711"/>
      <c r="S2447" s="711"/>
      <c r="T2447" s="711"/>
      <c r="U2447" s="711"/>
      <c r="V2447" s="711"/>
      <c r="W2447" s="711"/>
      <c r="X2447" s="711"/>
      <c r="Y2447" s="711"/>
      <c r="Z2447" s="485"/>
      <c r="AA2447" s="736"/>
      <c r="AB2447" s="484"/>
    </row>
    <row r="2448" spans="1:28" s="467" customFormat="1" x14ac:dyDescent="0.25">
      <c r="A2448" s="1210"/>
      <c r="B2448" s="1211" t="s">
        <v>2012</v>
      </c>
      <c r="C2448" s="444"/>
      <c r="D2448" s="846"/>
      <c r="E2448" s="1212"/>
      <c r="F2448" s="1213"/>
      <c r="G2448" s="847"/>
      <c r="H2448" s="711"/>
      <c r="I2448" s="711"/>
      <c r="J2448" s="711"/>
      <c r="K2448" s="711"/>
      <c r="L2448" s="711"/>
      <c r="M2448" s="711"/>
      <c r="N2448" s="711"/>
      <c r="O2448" s="711"/>
      <c r="P2448" s="711"/>
      <c r="Q2448" s="711"/>
      <c r="R2448" s="711"/>
      <c r="S2448" s="711"/>
      <c r="T2448" s="711"/>
      <c r="U2448" s="711"/>
      <c r="V2448" s="711"/>
      <c r="W2448" s="711"/>
      <c r="X2448" s="711"/>
      <c r="Y2448" s="711"/>
      <c r="Z2448" s="485"/>
      <c r="AA2448" s="736"/>
      <c r="AB2448" s="484"/>
    </row>
    <row r="2449" spans="1:28" s="467" customFormat="1" x14ac:dyDescent="0.25">
      <c r="A2449" s="1210"/>
      <c r="B2449" s="1211" t="s">
        <v>2013</v>
      </c>
      <c r="C2449" s="444"/>
      <c r="D2449" s="846"/>
      <c r="E2449" s="1212"/>
      <c r="F2449" s="1213"/>
      <c r="G2449" s="847"/>
      <c r="H2449" s="711"/>
      <c r="I2449" s="711"/>
      <c r="J2449" s="711"/>
      <c r="K2449" s="711"/>
      <c r="L2449" s="711"/>
      <c r="M2449" s="711"/>
      <c r="N2449" s="711"/>
      <c r="O2449" s="711"/>
      <c r="P2449" s="711"/>
      <c r="Q2449" s="711"/>
      <c r="R2449" s="711"/>
      <c r="S2449" s="711"/>
      <c r="T2449" s="711"/>
      <c r="U2449" s="711"/>
      <c r="V2449" s="711"/>
      <c r="W2449" s="711"/>
      <c r="X2449" s="711"/>
      <c r="Y2449" s="711"/>
      <c r="Z2449" s="485"/>
      <c r="AA2449" s="736"/>
      <c r="AB2449" s="484"/>
    </row>
    <row r="2450" spans="1:28" s="467" customFormat="1" x14ac:dyDescent="0.25">
      <c r="A2450" s="1210"/>
      <c r="B2450" s="1211" t="s">
        <v>2014</v>
      </c>
      <c r="C2450" s="444"/>
      <c r="D2450" s="846"/>
      <c r="E2450" s="1212"/>
      <c r="F2450" s="1213"/>
      <c r="G2450" s="847"/>
      <c r="H2450" s="711"/>
      <c r="I2450" s="711"/>
      <c r="J2450" s="711"/>
      <c r="K2450" s="711"/>
      <c r="L2450" s="711"/>
      <c r="M2450" s="711"/>
      <c r="N2450" s="711"/>
      <c r="O2450" s="711"/>
      <c r="P2450" s="711"/>
      <c r="Q2450" s="711"/>
      <c r="R2450" s="711"/>
      <c r="S2450" s="711"/>
      <c r="T2450" s="711"/>
      <c r="U2450" s="711"/>
      <c r="V2450" s="711"/>
      <c r="W2450" s="711"/>
      <c r="X2450" s="711"/>
      <c r="Y2450" s="711"/>
      <c r="Z2450" s="485"/>
      <c r="AA2450" s="736"/>
      <c r="AB2450" s="484"/>
    </row>
    <row r="2451" spans="1:28" s="467" customFormat="1" x14ac:dyDescent="0.25">
      <c r="A2451" s="1210"/>
      <c r="B2451" s="1211" t="s">
        <v>2015</v>
      </c>
      <c r="C2451" s="444"/>
      <c r="D2451" s="846"/>
      <c r="E2451" s="1212"/>
      <c r="F2451" s="1213"/>
      <c r="G2451" s="847"/>
      <c r="H2451" s="711"/>
      <c r="I2451" s="711"/>
      <c r="J2451" s="711"/>
      <c r="K2451" s="711"/>
      <c r="L2451" s="711"/>
      <c r="M2451" s="711"/>
      <c r="N2451" s="711"/>
      <c r="O2451" s="711"/>
      <c r="P2451" s="711"/>
      <c r="Q2451" s="711"/>
      <c r="R2451" s="711"/>
      <c r="S2451" s="711"/>
      <c r="T2451" s="711"/>
      <c r="U2451" s="711"/>
      <c r="V2451" s="711"/>
      <c r="W2451" s="711"/>
      <c r="X2451" s="711"/>
      <c r="Y2451" s="711"/>
      <c r="Z2451" s="485"/>
      <c r="AA2451" s="736"/>
      <c r="AB2451" s="484"/>
    </row>
    <row r="2452" spans="1:28" s="467" customFormat="1" x14ac:dyDescent="0.25">
      <c r="A2452" s="1210"/>
      <c r="B2452" s="1211" t="s">
        <v>2016</v>
      </c>
      <c r="C2452" s="444"/>
      <c r="D2452" s="846"/>
      <c r="E2452" s="1212"/>
      <c r="F2452" s="1213"/>
      <c r="G2452" s="847"/>
      <c r="H2452" s="711"/>
      <c r="I2452" s="711"/>
      <c r="J2452" s="711"/>
      <c r="K2452" s="711"/>
      <c r="L2452" s="711"/>
      <c r="M2452" s="711"/>
      <c r="N2452" s="711"/>
      <c r="O2452" s="711"/>
      <c r="P2452" s="711"/>
      <c r="Q2452" s="711"/>
      <c r="R2452" s="711"/>
      <c r="S2452" s="711"/>
      <c r="T2452" s="711"/>
      <c r="U2452" s="711"/>
      <c r="V2452" s="711"/>
      <c r="W2452" s="711"/>
      <c r="X2452" s="711"/>
      <c r="Y2452" s="711"/>
      <c r="Z2452" s="485"/>
      <c r="AA2452" s="736"/>
      <c r="AB2452" s="484"/>
    </row>
    <row r="2453" spans="1:28" s="467" customFormat="1" x14ac:dyDescent="0.25">
      <c r="A2453" s="1210"/>
      <c r="B2453" s="1211" t="s">
        <v>2017</v>
      </c>
      <c r="C2453" s="444"/>
      <c r="D2453" s="846"/>
      <c r="E2453" s="1212"/>
      <c r="F2453" s="1213"/>
      <c r="G2453" s="847"/>
      <c r="H2453" s="711"/>
      <c r="I2453" s="711"/>
      <c r="J2453" s="711"/>
      <c r="K2453" s="711"/>
      <c r="L2453" s="711"/>
      <c r="M2453" s="711"/>
      <c r="N2453" s="711"/>
      <c r="O2453" s="711"/>
      <c r="P2453" s="711"/>
      <c r="Q2453" s="711"/>
      <c r="R2453" s="711"/>
      <c r="S2453" s="711"/>
      <c r="T2453" s="711"/>
      <c r="U2453" s="711"/>
      <c r="V2453" s="711"/>
      <c r="W2453" s="711"/>
      <c r="X2453" s="711"/>
      <c r="Y2453" s="711"/>
      <c r="Z2453" s="485"/>
      <c r="AA2453" s="736"/>
      <c r="AB2453" s="484"/>
    </row>
    <row r="2454" spans="1:28" s="467" customFormat="1" x14ac:dyDescent="0.25">
      <c r="A2454" s="1210"/>
      <c r="B2454" s="1211" t="s">
        <v>2018</v>
      </c>
      <c r="C2454" s="444"/>
      <c r="D2454" s="846"/>
      <c r="E2454" s="1212"/>
      <c r="F2454" s="1213"/>
      <c r="G2454" s="847"/>
      <c r="H2454" s="711"/>
      <c r="I2454" s="711"/>
      <c r="J2454" s="711"/>
      <c r="K2454" s="711"/>
      <c r="L2454" s="711"/>
      <c r="M2454" s="711"/>
      <c r="N2454" s="711"/>
      <c r="O2454" s="711"/>
      <c r="P2454" s="711"/>
      <c r="Q2454" s="711"/>
      <c r="R2454" s="711"/>
      <c r="S2454" s="711"/>
      <c r="T2454" s="711"/>
      <c r="U2454" s="711"/>
      <c r="V2454" s="711"/>
      <c r="W2454" s="711"/>
      <c r="X2454" s="711"/>
      <c r="Y2454" s="711"/>
      <c r="Z2454" s="485"/>
      <c r="AA2454" s="736"/>
      <c r="AB2454" s="484"/>
    </row>
    <row r="2455" spans="1:28" s="467" customFormat="1" x14ac:dyDescent="0.25">
      <c r="A2455" s="1210"/>
      <c r="B2455" s="1211" t="s">
        <v>2019</v>
      </c>
      <c r="C2455" s="444"/>
      <c r="D2455" s="846"/>
      <c r="E2455" s="1212"/>
      <c r="F2455" s="1213"/>
      <c r="G2455" s="847"/>
      <c r="H2455" s="711"/>
      <c r="I2455" s="711"/>
      <c r="J2455" s="711"/>
      <c r="K2455" s="711"/>
      <c r="L2455" s="711"/>
      <c r="M2455" s="711"/>
      <c r="N2455" s="711"/>
      <c r="O2455" s="711"/>
      <c r="P2455" s="711"/>
      <c r="Q2455" s="711"/>
      <c r="R2455" s="711"/>
      <c r="S2455" s="711"/>
      <c r="T2455" s="711"/>
      <c r="U2455" s="711"/>
      <c r="V2455" s="711"/>
      <c r="W2455" s="711"/>
      <c r="X2455" s="711"/>
      <c r="Y2455" s="711"/>
      <c r="Z2455" s="485"/>
      <c r="AA2455" s="736"/>
      <c r="AB2455" s="484"/>
    </row>
    <row r="2456" spans="1:28" s="467" customFormat="1" x14ac:dyDescent="0.25">
      <c r="A2456" s="1210"/>
      <c r="B2456" s="1211" t="s">
        <v>2020</v>
      </c>
      <c r="C2456" s="444"/>
      <c r="D2456" s="846"/>
      <c r="E2456" s="1212"/>
      <c r="F2456" s="1213"/>
      <c r="G2456" s="847"/>
      <c r="H2456" s="711"/>
      <c r="I2456" s="711"/>
      <c r="J2456" s="711"/>
      <c r="K2456" s="711"/>
      <c r="L2456" s="711"/>
      <c r="M2456" s="711"/>
      <c r="N2456" s="711"/>
      <c r="O2456" s="711"/>
      <c r="P2456" s="711"/>
      <c r="Q2456" s="711"/>
      <c r="R2456" s="711"/>
      <c r="S2456" s="711"/>
      <c r="T2456" s="711"/>
      <c r="U2456" s="711"/>
      <c r="V2456" s="711"/>
      <c r="W2456" s="711"/>
      <c r="X2456" s="711"/>
      <c r="Y2456" s="711"/>
      <c r="Z2456" s="485"/>
      <c r="AA2456" s="736"/>
      <c r="AB2456" s="484"/>
    </row>
    <row r="2457" spans="1:28" s="467" customFormat="1" x14ac:dyDescent="0.25">
      <c r="A2457" s="1210"/>
      <c r="B2457" s="1211" t="s">
        <v>2021</v>
      </c>
      <c r="C2457" s="444"/>
      <c r="D2457" s="846"/>
      <c r="E2457" s="1212"/>
      <c r="F2457" s="1213"/>
      <c r="G2457" s="847"/>
      <c r="H2457" s="711"/>
      <c r="I2457" s="711"/>
      <c r="J2457" s="711"/>
      <c r="K2457" s="711"/>
      <c r="L2457" s="711"/>
      <c r="M2457" s="711"/>
      <c r="N2457" s="711"/>
      <c r="O2457" s="711"/>
      <c r="P2457" s="711"/>
      <c r="Q2457" s="711"/>
      <c r="R2457" s="711"/>
      <c r="S2457" s="711"/>
      <c r="T2457" s="711"/>
      <c r="U2457" s="711"/>
      <c r="V2457" s="711"/>
      <c r="W2457" s="711"/>
      <c r="X2457" s="711"/>
      <c r="Y2457" s="711"/>
      <c r="Z2457" s="485"/>
      <c r="AA2457" s="736"/>
      <c r="AB2457" s="484"/>
    </row>
    <row r="2458" spans="1:28" s="467" customFormat="1" x14ac:dyDescent="0.25">
      <c r="A2458" s="1210"/>
      <c r="B2458" s="1211" t="s">
        <v>2022</v>
      </c>
      <c r="C2458" s="444"/>
      <c r="D2458" s="846"/>
      <c r="E2458" s="1212"/>
      <c r="F2458" s="1213"/>
      <c r="G2458" s="847"/>
      <c r="H2458" s="711"/>
      <c r="I2458" s="711"/>
      <c r="J2458" s="711"/>
      <c r="K2458" s="711"/>
      <c r="L2458" s="711"/>
      <c r="M2458" s="711"/>
      <c r="N2458" s="711"/>
      <c r="O2458" s="711"/>
      <c r="P2458" s="711"/>
      <c r="Q2458" s="711"/>
      <c r="R2458" s="711"/>
      <c r="S2458" s="711"/>
      <c r="T2458" s="711"/>
      <c r="U2458" s="711"/>
      <c r="V2458" s="711"/>
      <c r="W2458" s="711"/>
      <c r="X2458" s="711"/>
      <c r="Y2458" s="711"/>
      <c r="Z2458" s="485"/>
      <c r="AA2458" s="736"/>
      <c r="AB2458" s="484"/>
    </row>
    <row r="2459" spans="1:28" s="467" customFormat="1" x14ac:dyDescent="0.25">
      <c r="A2459" s="1210"/>
      <c r="B2459" s="1211" t="s">
        <v>2023</v>
      </c>
      <c r="C2459" s="444"/>
      <c r="D2459" s="846"/>
      <c r="E2459" s="1212"/>
      <c r="F2459" s="1213"/>
      <c r="G2459" s="847"/>
      <c r="H2459" s="711"/>
      <c r="I2459" s="711"/>
      <c r="J2459" s="711"/>
      <c r="K2459" s="711"/>
      <c r="L2459" s="711"/>
      <c r="M2459" s="711"/>
      <c r="N2459" s="711"/>
      <c r="O2459" s="711"/>
      <c r="P2459" s="711"/>
      <c r="Q2459" s="711"/>
      <c r="R2459" s="711"/>
      <c r="S2459" s="711"/>
      <c r="T2459" s="711"/>
      <c r="U2459" s="711"/>
      <c r="V2459" s="711"/>
      <c r="W2459" s="711"/>
      <c r="X2459" s="711"/>
      <c r="Y2459" s="711"/>
      <c r="Z2459" s="485"/>
      <c r="AA2459" s="736"/>
      <c r="AB2459" s="484"/>
    </row>
    <row r="2460" spans="1:28" s="467" customFormat="1" x14ac:dyDescent="0.25">
      <c r="A2460" s="1210"/>
      <c r="B2460" s="1211" t="s">
        <v>2024</v>
      </c>
      <c r="C2460" s="444"/>
      <c r="D2460" s="846"/>
      <c r="E2460" s="1212"/>
      <c r="F2460" s="1213"/>
      <c r="G2460" s="847"/>
      <c r="H2460" s="711"/>
      <c r="I2460" s="711"/>
      <c r="J2460" s="711"/>
      <c r="K2460" s="711"/>
      <c r="L2460" s="711"/>
      <c r="M2460" s="711"/>
      <c r="N2460" s="711"/>
      <c r="O2460" s="711"/>
      <c r="P2460" s="711"/>
      <c r="Q2460" s="711"/>
      <c r="R2460" s="711"/>
      <c r="S2460" s="711"/>
      <c r="T2460" s="711"/>
      <c r="U2460" s="711"/>
      <c r="V2460" s="711"/>
      <c r="W2460" s="711"/>
      <c r="X2460" s="711"/>
      <c r="Y2460" s="711"/>
      <c r="Z2460" s="485"/>
      <c r="AA2460" s="736"/>
      <c r="AB2460" s="484"/>
    </row>
    <row r="2461" spans="1:28" s="467" customFormat="1" x14ac:dyDescent="0.25">
      <c r="A2461" s="1210"/>
      <c r="B2461" s="1211" t="s">
        <v>2025</v>
      </c>
      <c r="C2461" s="444"/>
      <c r="D2461" s="846"/>
      <c r="E2461" s="1212"/>
      <c r="F2461" s="1213"/>
      <c r="G2461" s="847"/>
      <c r="H2461" s="711"/>
      <c r="I2461" s="711"/>
      <c r="J2461" s="711"/>
      <c r="K2461" s="711"/>
      <c r="L2461" s="711"/>
      <c r="M2461" s="711"/>
      <c r="N2461" s="711"/>
      <c r="O2461" s="711"/>
      <c r="P2461" s="711"/>
      <c r="Q2461" s="711"/>
      <c r="R2461" s="711"/>
      <c r="S2461" s="711"/>
      <c r="T2461" s="711"/>
      <c r="U2461" s="711"/>
      <c r="V2461" s="711"/>
      <c r="W2461" s="711"/>
      <c r="X2461" s="711"/>
      <c r="Y2461" s="711"/>
      <c r="Z2461" s="485"/>
      <c r="AA2461" s="736"/>
      <c r="AB2461" s="484"/>
    </row>
    <row r="2462" spans="1:28" s="467" customFormat="1" x14ac:dyDescent="0.25">
      <c r="A2462" s="1210"/>
      <c r="B2462" s="1211" t="s">
        <v>2026</v>
      </c>
      <c r="C2462" s="444"/>
      <c r="D2462" s="846"/>
      <c r="E2462" s="1212"/>
      <c r="F2462" s="1213"/>
      <c r="G2462" s="847"/>
      <c r="H2462" s="711"/>
      <c r="I2462" s="711"/>
      <c r="J2462" s="711"/>
      <c r="K2462" s="711"/>
      <c r="L2462" s="711"/>
      <c r="M2462" s="711"/>
      <c r="N2462" s="711"/>
      <c r="O2462" s="711"/>
      <c r="P2462" s="711"/>
      <c r="Q2462" s="711"/>
      <c r="R2462" s="711"/>
      <c r="S2462" s="711"/>
      <c r="T2462" s="711"/>
      <c r="U2462" s="711"/>
      <c r="V2462" s="711"/>
      <c r="W2462" s="711"/>
      <c r="X2462" s="711"/>
      <c r="Y2462" s="711"/>
      <c r="Z2462" s="485"/>
      <c r="AA2462" s="736"/>
      <c r="AB2462" s="484"/>
    </row>
    <row r="2463" spans="1:28" s="467" customFormat="1" x14ac:dyDescent="0.25">
      <c r="A2463" s="1210"/>
      <c r="B2463" s="1211" t="s">
        <v>2027</v>
      </c>
      <c r="C2463" s="444"/>
      <c r="D2463" s="846"/>
      <c r="E2463" s="1212"/>
      <c r="F2463" s="1213"/>
      <c r="G2463" s="847"/>
      <c r="H2463" s="711"/>
      <c r="I2463" s="711"/>
      <c r="J2463" s="711"/>
      <c r="K2463" s="711"/>
      <c r="L2463" s="711"/>
      <c r="M2463" s="711"/>
      <c r="N2463" s="711"/>
      <c r="O2463" s="711"/>
      <c r="P2463" s="711"/>
      <c r="Q2463" s="711"/>
      <c r="R2463" s="711"/>
      <c r="S2463" s="711"/>
      <c r="T2463" s="711"/>
      <c r="U2463" s="711"/>
      <c r="V2463" s="711"/>
      <c r="W2463" s="711"/>
      <c r="X2463" s="711"/>
      <c r="Y2463" s="711"/>
      <c r="Z2463" s="485"/>
      <c r="AA2463" s="736"/>
      <c r="AB2463" s="484"/>
    </row>
    <row r="2464" spans="1:28" s="467" customFormat="1" x14ac:dyDescent="0.25">
      <c r="A2464" s="1210"/>
      <c r="B2464" s="1211" t="s">
        <v>2028</v>
      </c>
      <c r="C2464" s="444"/>
      <c r="D2464" s="846"/>
      <c r="E2464" s="1212"/>
      <c r="F2464" s="1213"/>
      <c r="G2464" s="847"/>
      <c r="H2464" s="711"/>
      <c r="I2464" s="711"/>
      <c r="J2464" s="711"/>
      <c r="K2464" s="711"/>
      <c r="L2464" s="711"/>
      <c r="M2464" s="711"/>
      <c r="N2464" s="711"/>
      <c r="O2464" s="711"/>
      <c r="P2464" s="711"/>
      <c r="Q2464" s="711"/>
      <c r="R2464" s="711"/>
      <c r="S2464" s="711"/>
      <c r="T2464" s="711"/>
      <c r="U2464" s="711"/>
      <c r="V2464" s="711"/>
      <c r="W2464" s="711"/>
      <c r="X2464" s="711"/>
      <c r="Y2464" s="711"/>
      <c r="Z2464" s="485"/>
      <c r="AA2464" s="736"/>
      <c r="AB2464" s="484"/>
    </row>
    <row r="2465" spans="1:28" s="467" customFormat="1" x14ac:dyDescent="0.25">
      <c r="A2465" s="1210"/>
      <c r="B2465" s="1211" t="s">
        <v>2029</v>
      </c>
      <c r="C2465" s="444"/>
      <c r="D2465" s="846"/>
      <c r="E2465" s="1212"/>
      <c r="F2465" s="1213"/>
      <c r="G2465" s="847"/>
      <c r="H2465" s="711"/>
      <c r="I2465" s="711"/>
      <c r="J2465" s="711"/>
      <c r="K2465" s="711"/>
      <c r="L2465" s="711"/>
      <c r="M2465" s="711"/>
      <c r="N2465" s="711"/>
      <c r="O2465" s="711"/>
      <c r="P2465" s="711"/>
      <c r="Q2465" s="711"/>
      <c r="R2465" s="711"/>
      <c r="S2465" s="711"/>
      <c r="T2465" s="711"/>
      <c r="U2465" s="711"/>
      <c r="V2465" s="711"/>
      <c r="W2465" s="711"/>
      <c r="X2465" s="711"/>
      <c r="Y2465" s="711"/>
      <c r="Z2465" s="485"/>
      <c r="AA2465" s="736"/>
      <c r="AB2465" s="484"/>
    </row>
    <row r="2466" spans="1:28" s="467" customFormat="1" x14ac:dyDescent="0.25">
      <c r="A2466" s="1210"/>
      <c r="B2466" s="1211" t="s">
        <v>2030</v>
      </c>
      <c r="C2466" s="444"/>
      <c r="D2466" s="846"/>
      <c r="E2466" s="1212"/>
      <c r="F2466" s="1213"/>
      <c r="G2466" s="847"/>
      <c r="H2466" s="711"/>
      <c r="I2466" s="711"/>
      <c r="J2466" s="711"/>
      <c r="K2466" s="711"/>
      <c r="L2466" s="711"/>
      <c r="M2466" s="711"/>
      <c r="N2466" s="711"/>
      <c r="O2466" s="711"/>
      <c r="P2466" s="711"/>
      <c r="Q2466" s="711"/>
      <c r="R2466" s="711"/>
      <c r="S2466" s="711"/>
      <c r="T2466" s="711"/>
      <c r="U2466" s="711"/>
      <c r="V2466" s="711"/>
      <c r="W2466" s="711"/>
      <c r="X2466" s="711"/>
      <c r="Y2466" s="711"/>
      <c r="Z2466" s="485"/>
      <c r="AA2466" s="736"/>
      <c r="AB2466" s="484"/>
    </row>
    <row r="2467" spans="1:28" s="467" customFormat="1" x14ac:dyDescent="0.25">
      <c r="A2467" s="1210"/>
      <c r="B2467" s="1211" t="s">
        <v>2031</v>
      </c>
      <c r="C2467" s="444"/>
      <c r="D2467" s="846"/>
      <c r="E2467" s="1212"/>
      <c r="F2467" s="1213"/>
      <c r="G2467" s="847"/>
      <c r="H2467" s="711"/>
      <c r="I2467" s="711"/>
      <c r="J2467" s="711"/>
      <c r="K2467" s="711"/>
      <c r="L2467" s="711"/>
      <c r="M2467" s="711"/>
      <c r="N2467" s="711"/>
      <c r="O2467" s="711"/>
      <c r="P2467" s="711"/>
      <c r="Q2467" s="711"/>
      <c r="R2467" s="711"/>
      <c r="S2467" s="711"/>
      <c r="T2467" s="711"/>
      <c r="U2467" s="711"/>
      <c r="V2467" s="711"/>
      <c r="W2467" s="711"/>
      <c r="X2467" s="711"/>
      <c r="Y2467" s="711"/>
      <c r="Z2467" s="485"/>
      <c r="AA2467" s="736"/>
      <c r="AB2467" s="484"/>
    </row>
    <row r="2468" spans="1:28" s="467" customFormat="1" x14ac:dyDescent="0.25">
      <c r="A2468" s="1210"/>
      <c r="B2468" s="1211" t="s">
        <v>2032</v>
      </c>
      <c r="C2468" s="444"/>
      <c r="D2468" s="846"/>
      <c r="E2468" s="1212"/>
      <c r="F2468" s="1213"/>
      <c r="G2468" s="847"/>
      <c r="H2468" s="711"/>
      <c r="I2468" s="711"/>
      <c r="J2468" s="711"/>
      <c r="K2468" s="711"/>
      <c r="L2468" s="711"/>
      <c r="M2468" s="711"/>
      <c r="N2468" s="711"/>
      <c r="O2468" s="711"/>
      <c r="P2468" s="711"/>
      <c r="Q2468" s="711"/>
      <c r="R2468" s="711"/>
      <c r="S2468" s="711"/>
      <c r="T2468" s="711"/>
      <c r="U2468" s="711"/>
      <c r="V2468" s="711"/>
      <c r="W2468" s="711"/>
      <c r="X2468" s="711"/>
      <c r="Y2468" s="711"/>
      <c r="Z2468" s="485"/>
      <c r="AA2468" s="736"/>
      <c r="AB2468" s="484"/>
    </row>
    <row r="2469" spans="1:28" s="467" customFormat="1" x14ac:dyDescent="0.25">
      <c r="A2469" s="1210"/>
      <c r="B2469" s="1211" t="s">
        <v>2033</v>
      </c>
      <c r="C2469" s="444"/>
      <c r="D2469" s="846"/>
      <c r="E2469" s="1212"/>
      <c r="F2469" s="1213"/>
      <c r="G2469" s="847"/>
      <c r="H2469" s="711"/>
      <c r="I2469" s="711"/>
      <c r="J2469" s="711"/>
      <c r="K2469" s="711"/>
      <c r="L2469" s="711"/>
      <c r="M2469" s="711"/>
      <c r="N2469" s="711"/>
      <c r="O2469" s="711"/>
      <c r="P2469" s="711"/>
      <c r="Q2469" s="711"/>
      <c r="R2469" s="711"/>
      <c r="S2469" s="711"/>
      <c r="T2469" s="711"/>
      <c r="U2469" s="711"/>
      <c r="V2469" s="711"/>
      <c r="W2469" s="711"/>
      <c r="X2469" s="711"/>
      <c r="Y2469" s="711"/>
      <c r="Z2469" s="485"/>
      <c r="AA2469" s="736"/>
      <c r="AB2469" s="484"/>
    </row>
    <row r="2470" spans="1:28" s="467" customFormat="1" x14ac:dyDescent="0.25">
      <c r="A2470" s="1210"/>
      <c r="B2470" s="1211" t="s">
        <v>2034</v>
      </c>
      <c r="C2470" s="444"/>
      <c r="D2470" s="846"/>
      <c r="E2470" s="1212"/>
      <c r="F2470" s="1213"/>
      <c r="G2470" s="847"/>
      <c r="H2470" s="711"/>
      <c r="I2470" s="711"/>
      <c r="J2470" s="711"/>
      <c r="K2470" s="711"/>
      <c r="L2470" s="711"/>
      <c r="M2470" s="711"/>
      <c r="N2470" s="711"/>
      <c r="O2470" s="711"/>
      <c r="P2470" s="711"/>
      <c r="Q2470" s="711"/>
      <c r="R2470" s="711"/>
      <c r="S2470" s="711"/>
      <c r="T2470" s="711"/>
      <c r="U2470" s="711"/>
      <c r="V2470" s="711"/>
      <c r="W2470" s="711"/>
      <c r="X2470" s="711"/>
      <c r="Y2470" s="711"/>
      <c r="Z2470" s="485"/>
      <c r="AA2470" s="736"/>
      <c r="AB2470" s="484"/>
    </row>
    <row r="2471" spans="1:28" s="467" customFormat="1" x14ac:dyDescent="0.25">
      <c r="A2471" s="1210"/>
      <c r="B2471" s="1211" t="s">
        <v>2035</v>
      </c>
      <c r="C2471" s="444"/>
      <c r="D2471" s="846"/>
      <c r="E2471" s="1212"/>
      <c r="F2471" s="1213"/>
      <c r="G2471" s="847"/>
      <c r="H2471" s="711"/>
      <c r="I2471" s="711"/>
      <c r="J2471" s="711"/>
      <c r="K2471" s="711"/>
      <c r="L2471" s="711"/>
      <c r="M2471" s="711"/>
      <c r="N2471" s="711"/>
      <c r="O2471" s="711"/>
      <c r="P2471" s="711"/>
      <c r="Q2471" s="711"/>
      <c r="R2471" s="711"/>
      <c r="S2471" s="711"/>
      <c r="T2471" s="711"/>
      <c r="U2471" s="711"/>
      <c r="V2471" s="711"/>
      <c r="W2471" s="711"/>
      <c r="X2471" s="711"/>
      <c r="Y2471" s="711"/>
      <c r="Z2471" s="485"/>
      <c r="AA2471" s="736"/>
      <c r="AB2471" s="484"/>
    </row>
    <row r="2472" spans="1:28" s="467" customFormat="1" x14ac:dyDescent="0.25">
      <c r="A2472" s="1210"/>
      <c r="B2472" s="1211" t="s">
        <v>2036</v>
      </c>
      <c r="C2472" s="444"/>
      <c r="D2472" s="846"/>
      <c r="E2472" s="1212"/>
      <c r="F2472" s="1213"/>
      <c r="G2472" s="847"/>
      <c r="H2472" s="711"/>
      <c r="I2472" s="711"/>
      <c r="J2472" s="711"/>
      <c r="K2472" s="711"/>
      <c r="L2472" s="711"/>
      <c r="M2472" s="711"/>
      <c r="N2472" s="711"/>
      <c r="O2472" s="711"/>
      <c r="P2472" s="711"/>
      <c r="Q2472" s="711"/>
      <c r="R2472" s="711"/>
      <c r="S2472" s="711"/>
      <c r="T2472" s="711"/>
      <c r="U2472" s="711"/>
      <c r="V2472" s="711"/>
      <c r="W2472" s="711"/>
      <c r="X2472" s="711"/>
      <c r="Y2472" s="711"/>
      <c r="Z2472" s="485"/>
      <c r="AA2472" s="736"/>
      <c r="AB2472" s="484"/>
    </row>
    <row r="2473" spans="1:28" s="467" customFormat="1" x14ac:dyDescent="0.25">
      <c r="A2473" s="1210"/>
      <c r="B2473" s="1211" t="s">
        <v>2037</v>
      </c>
      <c r="C2473" s="444"/>
      <c r="D2473" s="846"/>
      <c r="E2473" s="1212"/>
      <c r="F2473" s="1213"/>
      <c r="G2473" s="847"/>
      <c r="H2473" s="711"/>
      <c r="I2473" s="711"/>
      <c r="J2473" s="711"/>
      <c r="K2473" s="711"/>
      <c r="L2473" s="711"/>
      <c r="M2473" s="711"/>
      <c r="N2473" s="711"/>
      <c r="O2473" s="711"/>
      <c r="P2473" s="711"/>
      <c r="Q2473" s="711"/>
      <c r="R2473" s="711"/>
      <c r="S2473" s="711"/>
      <c r="T2473" s="711"/>
      <c r="U2473" s="711"/>
      <c r="V2473" s="711"/>
      <c r="W2473" s="711"/>
      <c r="X2473" s="711"/>
      <c r="Y2473" s="711"/>
      <c r="Z2473" s="485"/>
      <c r="AA2473" s="736"/>
      <c r="AB2473" s="484"/>
    </row>
    <row r="2474" spans="1:28" s="467" customFormat="1" x14ac:dyDescent="0.25">
      <c r="A2474" s="1210"/>
      <c r="B2474" s="1211" t="s">
        <v>2038</v>
      </c>
      <c r="C2474" s="444"/>
      <c r="D2474" s="846"/>
      <c r="E2474" s="1212"/>
      <c r="F2474" s="1213"/>
      <c r="G2474" s="847"/>
      <c r="H2474" s="711"/>
      <c r="I2474" s="711"/>
      <c r="J2474" s="711"/>
      <c r="K2474" s="711"/>
      <c r="L2474" s="711"/>
      <c r="M2474" s="711"/>
      <c r="N2474" s="711"/>
      <c r="O2474" s="711"/>
      <c r="P2474" s="711"/>
      <c r="Q2474" s="711"/>
      <c r="R2474" s="711"/>
      <c r="S2474" s="711"/>
      <c r="T2474" s="711"/>
      <c r="U2474" s="711"/>
      <c r="V2474" s="711"/>
      <c r="W2474" s="711"/>
      <c r="X2474" s="711"/>
      <c r="Y2474" s="711"/>
      <c r="Z2474" s="485"/>
      <c r="AA2474" s="736"/>
      <c r="AB2474" s="484"/>
    </row>
    <row r="2475" spans="1:28" s="467" customFormat="1" x14ac:dyDescent="0.25">
      <c r="A2475" s="1210"/>
      <c r="B2475" s="1211" t="s">
        <v>2039</v>
      </c>
      <c r="C2475" s="444"/>
      <c r="D2475" s="846"/>
      <c r="E2475" s="1212"/>
      <c r="F2475" s="1213"/>
      <c r="G2475" s="847"/>
      <c r="H2475" s="711"/>
      <c r="I2475" s="711"/>
      <c r="J2475" s="711"/>
      <c r="K2475" s="711"/>
      <c r="L2475" s="711"/>
      <c r="M2475" s="711"/>
      <c r="N2475" s="711"/>
      <c r="O2475" s="711"/>
      <c r="P2475" s="711"/>
      <c r="Q2475" s="711"/>
      <c r="R2475" s="711"/>
      <c r="S2475" s="711"/>
      <c r="T2475" s="711"/>
      <c r="U2475" s="711"/>
      <c r="V2475" s="711"/>
      <c r="W2475" s="711"/>
      <c r="X2475" s="711"/>
      <c r="Y2475" s="711"/>
      <c r="Z2475" s="485"/>
      <c r="AA2475" s="736"/>
      <c r="AB2475" s="484"/>
    </row>
    <row r="2476" spans="1:28" s="467" customFormat="1" x14ac:dyDescent="0.25">
      <c r="A2476" s="1210"/>
      <c r="B2476" s="1211" t="s">
        <v>2040</v>
      </c>
      <c r="C2476" s="444"/>
      <c r="D2476" s="846"/>
      <c r="E2476" s="1212"/>
      <c r="F2476" s="1213"/>
      <c r="G2476" s="847"/>
      <c r="H2476" s="711"/>
      <c r="I2476" s="711"/>
      <c r="J2476" s="711"/>
      <c r="K2476" s="711"/>
      <c r="L2476" s="711"/>
      <c r="M2476" s="711"/>
      <c r="N2476" s="711"/>
      <c r="O2476" s="711"/>
      <c r="P2476" s="711"/>
      <c r="Q2476" s="711"/>
      <c r="R2476" s="711"/>
      <c r="S2476" s="711"/>
      <c r="T2476" s="711"/>
      <c r="U2476" s="711"/>
      <c r="V2476" s="711"/>
      <c r="W2476" s="711"/>
      <c r="X2476" s="711"/>
      <c r="Y2476" s="711"/>
      <c r="Z2476" s="485"/>
      <c r="AA2476" s="736"/>
      <c r="AB2476" s="484"/>
    </row>
    <row r="2477" spans="1:28" s="467" customFormat="1" x14ac:dyDescent="0.25">
      <c r="A2477" s="1210"/>
      <c r="B2477" s="1211" t="s">
        <v>2041</v>
      </c>
      <c r="C2477" s="444"/>
      <c r="D2477" s="846"/>
      <c r="E2477" s="1212"/>
      <c r="F2477" s="1213"/>
      <c r="G2477" s="847"/>
      <c r="H2477" s="711"/>
      <c r="I2477" s="711"/>
      <c r="J2477" s="711"/>
      <c r="K2477" s="711"/>
      <c r="L2477" s="711"/>
      <c r="M2477" s="711"/>
      <c r="N2477" s="711"/>
      <c r="O2477" s="711"/>
      <c r="P2477" s="711"/>
      <c r="Q2477" s="711"/>
      <c r="R2477" s="711"/>
      <c r="S2477" s="711"/>
      <c r="T2477" s="711"/>
      <c r="U2477" s="711"/>
      <c r="V2477" s="711"/>
      <c r="W2477" s="711"/>
      <c r="X2477" s="711"/>
      <c r="Y2477" s="711"/>
      <c r="Z2477" s="485"/>
      <c r="AA2477" s="736"/>
      <c r="AB2477" s="484"/>
    </row>
    <row r="2478" spans="1:28" s="467" customFormat="1" x14ac:dyDescent="0.25">
      <c r="A2478" s="1210"/>
      <c r="B2478" s="1211" t="s">
        <v>2042</v>
      </c>
      <c r="C2478" s="444"/>
      <c r="D2478" s="846"/>
      <c r="E2478" s="1212"/>
      <c r="F2478" s="1213"/>
      <c r="G2478" s="847"/>
      <c r="H2478" s="711"/>
      <c r="I2478" s="711"/>
      <c r="J2478" s="711"/>
      <c r="K2478" s="711"/>
      <c r="L2478" s="711"/>
      <c r="M2478" s="711"/>
      <c r="N2478" s="711"/>
      <c r="O2478" s="711"/>
      <c r="P2478" s="711"/>
      <c r="Q2478" s="711"/>
      <c r="R2478" s="711"/>
      <c r="S2478" s="711"/>
      <c r="T2478" s="711"/>
      <c r="U2478" s="711"/>
      <c r="V2478" s="711"/>
      <c r="W2478" s="711"/>
      <c r="X2478" s="711"/>
      <c r="Y2478" s="711"/>
      <c r="Z2478" s="485"/>
      <c r="AA2478" s="736"/>
      <c r="AB2478" s="484"/>
    </row>
    <row r="2479" spans="1:28" s="467" customFormat="1" x14ac:dyDescent="0.25">
      <c r="A2479" s="1210"/>
      <c r="B2479" s="1211" t="s">
        <v>2043</v>
      </c>
      <c r="C2479" s="444"/>
      <c r="D2479" s="846"/>
      <c r="E2479" s="1212"/>
      <c r="F2479" s="1213"/>
      <c r="G2479" s="847"/>
      <c r="H2479" s="711"/>
      <c r="I2479" s="711"/>
      <c r="J2479" s="711"/>
      <c r="K2479" s="711"/>
      <c r="L2479" s="711"/>
      <c r="M2479" s="711"/>
      <c r="N2479" s="711"/>
      <c r="O2479" s="711"/>
      <c r="P2479" s="711"/>
      <c r="Q2479" s="711"/>
      <c r="R2479" s="711"/>
      <c r="S2479" s="711"/>
      <c r="T2479" s="711"/>
      <c r="U2479" s="711"/>
      <c r="V2479" s="711"/>
      <c r="W2479" s="711"/>
      <c r="X2479" s="711"/>
      <c r="Y2479" s="711"/>
      <c r="Z2479" s="485"/>
      <c r="AA2479" s="736"/>
      <c r="AB2479" s="484"/>
    </row>
    <row r="2480" spans="1:28" s="467" customFormat="1" x14ac:dyDescent="0.25">
      <c r="A2480" s="1210"/>
      <c r="B2480" s="1211" t="s">
        <v>2044</v>
      </c>
      <c r="C2480" s="444"/>
      <c r="D2480" s="846"/>
      <c r="E2480" s="1212"/>
      <c r="F2480" s="1213"/>
      <c r="G2480" s="847"/>
      <c r="H2480" s="711"/>
      <c r="I2480" s="711"/>
      <c r="J2480" s="711"/>
      <c r="K2480" s="711"/>
      <c r="L2480" s="711"/>
      <c r="M2480" s="711"/>
      <c r="N2480" s="711"/>
      <c r="O2480" s="711"/>
      <c r="P2480" s="711"/>
      <c r="Q2480" s="711"/>
      <c r="R2480" s="711"/>
      <c r="S2480" s="711"/>
      <c r="T2480" s="711"/>
      <c r="U2480" s="711"/>
      <c r="V2480" s="711"/>
      <c r="W2480" s="711"/>
      <c r="X2480" s="711"/>
      <c r="Y2480" s="711"/>
      <c r="Z2480" s="485"/>
      <c r="AA2480" s="736"/>
      <c r="AB2480" s="484"/>
    </row>
    <row r="2481" spans="1:28" s="467" customFormat="1" x14ac:dyDescent="0.25">
      <c r="A2481" s="1210"/>
      <c r="B2481" s="1211" t="s">
        <v>2045</v>
      </c>
      <c r="C2481" s="444"/>
      <c r="D2481" s="846"/>
      <c r="E2481" s="1212"/>
      <c r="F2481" s="1213"/>
      <c r="G2481" s="847"/>
      <c r="H2481" s="711"/>
      <c r="I2481" s="711"/>
      <c r="J2481" s="711"/>
      <c r="K2481" s="711"/>
      <c r="L2481" s="711"/>
      <c r="M2481" s="711"/>
      <c r="N2481" s="711"/>
      <c r="O2481" s="711"/>
      <c r="P2481" s="711"/>
      <c r="Q2481" s="711"/>
      <c r="R2481" s="711"/>
      <c r="S2481" s="711"/>
      <c r="T2481" s="711"/>
      <c r="U2481" s="711"/>
      <c r="V2481" s="711"/>
      <c r="W2481" s="711"/>
      <c r="X2481" s="711"/>
      <c r="Y2481" s="711"/>
      <c r="Z2481" s="485"/>
      <c r="AA2481" s="736"/>
      <c r="AB2481" s="484"/>
    </row>
    <row r="2482" spans="1:28" s="467" customFormat="1" x14ac:dyDescent="0.25">
      <c r="A2482" s="1210"/>
      <c r="B2482" s="1211" t="s">
        <v>2046</v>
      </c>
      <c r="C2482" s="444"/>
      <c r="D2482" s="846"/>
      <c r="E2482" s="1212"/>
      <c r="F2482" s="1213"/>
      <c r="G2482" s="847"/>
      <c r="H2482" s="711"/>
      <c r="I2482" s="711"/>
      <c r="J2482" s="711"/>
      <c r="K2482" s="711"/>
      <c r="L2482" s="711"/>
      <c r="M2482" s="711"/>
      <c r="N2482" s="711"/>
      <c r="O2482" s="711"/>
      <c r="P2482" s="711"/>
      <c r="Q2482" s="711"/>
      <c r="R2482" s="711"/>
      <c r="S2482" s="711"/>
      <c r="T2482" s="711"/>
      <c r="U2482" s="711"/>
      <c r="V2482" s="711"/>
      <c r="W2482" s="711"/>
      <c r="X2482" s="711"/>
      <c r="Y2482" s="711"/>
      <c r="Z2482" s="485"/>
      <c r="AA2482" s="736"/>
      <c r="AB2482" s="484"/>
    </row>
    <row r="2483" spans="1:28" s="467" customFormat="1" x14ac:dyDescent="0.25">
      <c r="A2483" s="1210"/>
      <c r="B2483" s="1211" t="s">
        <v>2047</v>
      </c>
      <c r="C2483" s="444"/>
      <c r="D2483" s="846"/>
      <c r="E2483" s="1212"/>
      <c r="F2483" s="1213"/>
      <c r="G2483" s="847"/>
      <c r="H2483" s="711"/>
      <c r="I2483" s="711"/>
      <c r="J2483" s="711"/>
      <c r="K2483" s="711"/>
      <c r="L2483" s="711"/>
      <c r="M2483" s="711"/>
      <c r="N2483" s="711"/>
      <c r="O2483" s="711"/>
      <c r="P2483" s="711"/>
      <c r="Q2483" s="711"/>
      <c r="R2483" s="711"/>
      <c r="S2483" s="711"/>
      <c r="T2483" s="711"/>
      <c r="U2483" s="711"/>
      <c r="V2483" s="711"/>
      <c r="W2483" s="711"/>
      <c r="X2483" s="711"/>
      <c r="Y2483" s="711"/>
      <c r="Z2483" s="485"/>
      <c r="AA2483" s="736"/>
      <c r="AB2483" s="484"/>
    </row>
    <row r="2484" spans="1:28" s="467" customFormat="1" x14ac:dyDescent="0.25">
      <c r="A2484" s="1210"/>
      <c r="B2484" s="1211" t="s">
        <v>2048</v>
      </c>
      <c r="C2484" s="444"/>
      <c r="D2484" s="846"/>
      <c r="E2484" s="1212"/>
      <c r="F2484" s="1213"/>
      <c r="G2484" s="847"/>
      <c r="H2484" s="711"/>
      <c r="I2484" s="711"/>
      <c r="J2484" s="711"/>
      <c r="K2484" s="711"/>
      <c r="L2484" s="711"/>
      <c r="M2484" s="711"/>
      <c r="N2484" s="711"/>
      <c r="O2484" s="711"/>
      <c r="P2484" s="711"/>
      <c r="Q2484" s="711"/>
      <c r="R2484" s="711"/>
      <c r="S2484" s="711"/>
      <c r="T2484" s="711"/>
      <c r="U2484" s="711"/>
      <c r="V2484" s="711"/>
      <c r="W2484" s="711"/>
      <c r="X2484" s="711"/>
      <c r="Y2484" s="711"/>
      <c r="Z2484" s="485"/>
      <c r="AA2484" s="736"/>
      <c r="AB2484" s="484"/>
    </row>
    <row r="2485" spans="1:28" s="467" customFormat="1" x14ac:dyDescent="0.25">
      <c r="A2485" s="1210"/>
      <c r="B2485" s="1211" t="s">
        <v>2049</v>
      </c>
      <c r="C2485" s="444"/>
      <c r="D2485" s="846"/>
      <c r="E2485" s="1212"/>
      <c r="F2485" s="1213"/>
      <c r="G2485" s="847"/>
      <c r="H2485" s="711"/>
      <c r="I2485" s="711"/>
      <c r="J2485" s="711"/>
      <c r="K2485" s="711"/>
      <c r="L2485" s="711"/>
      <c r="M2485" s="711"/>
      <c r="N2485" s="711"/>
      <c r="O2485" s="711"/>
      <c r="P2485" s="711"/>
      <c r="Q2485" s="711"/>
      <c r="R2485" s="711"/>
      <c r="S2485" s="711"/>
      <c r="T2485" s="711"/>
      <c r="U2485" s="711"/>
      <c r="V2485" s="711"/>
      <c r="W2485" s="711"/>
      <c r="X2485" s="711"/>
      <c r="Y2485" s="711"/>
      <c r="Z2485" s="485"/>
      <c r="AA2485" s="736"/>
      <c r="AB2485" s="484"/>
    </row>
    <row r="2486" spans="1:28" s="467" customFormat="1" x14ac:dyDescent="0.25">
      <c r="A2486" s="1210"/>
      <c r="B2486" s="1211" t="s">
        <v>2050</v>
      </c>
      <c r="C2486" s="444"/>
      <c r="D2486" s="846"/>
      <c r="E2486" s="1212"/>
      <c r="F2486" s="1213"/>
      <c r="G2486" s="847"/>
      <c r="H2486" s="711"/>
      <c r="I2486" s="711"/>
      <c r="J2486" s="711"/>
      <c r="K2486" s="711"/>
      <c r="L2486" s="711"/>
      <c r="M2486" s="711"/>
      <c r="N2486" s="711"/>
      <c r="O2486" s="711"/>
      <c r="P2486" s="711"/>
      <c r="Q2486" s="711"/>
      <c r="R2486" s="711"/>
      <c r="S2486" s="711"/>
      <c r="T2486" s="711"/>
      <c r="U2486" s="711"/>
      <c r="V2486" s="711"/>
      <c r="W2486" s="711"/>
      <c r="X2486" s="711"/>
      <c r="Y2486" s="711"/>
      <c r="Z2486" s="485"/>
      <c r="AA2486" s="736"/>
      <c r="AB2486" s="484"/>
    </row>
    <row r="2487" spans="1:28" s="467" customFormat="1" x14ac:dyDescent="0.25">
      <c r="A2487" s="1210"/>
      <c r="B2487" s="1211" t="s">
        <v>2051</v>
      </c>
      <c r="C2487" s="444"/>
      <c r="D2487" s="846"/>
      <c r="E2487" s="1212"/>
      <c r="F2487" s="1213"/>
      <c r="G2487" s="847"/>
      <c r="H2487" s="711"/>
      <c r="I2487" s="711"/>
      <c r="J2487" s="711"/>
      <c r="K2487" s="711"/>
      <c r="L2487" s="711"/>
      <c r="M2487" s="711"/>
      <c r="N2487" s="711"/>
      <c r="O2487" s="711"/>
      <c r="P2487" s="711"/>
      <c r="Q2487" s="711"/>
      <c r="R2487" s="711"/>
      <c r="S2487" s="711"/>
      <c r="T2487" s="711"/>
      <c r="U2487" s="711"/>
      <c r="V2487" s="711"/>
      <c r="W2487" s="711"/>
      <c r="X2487" s="711"/>
      <c r="Y2487" s="711"/>
      <c r="Z2487" s="485"/>
      <c r="AA2487" s="736"/>
      <c r="AB2487" s="484"/>
    </row>
    <row r="2488" spans="1:28" s="467" customFormat="1" x14ac:dyDescent="0.25">
      <c r="A2488" s="1210"/>
      <c r="B2488" s="1211" t="s">
        <v>2052</v>
      </c>
      <c r="C2488" s="444"/>
      <c r="D2488" s="846"/>
      <c r="E2488" s="1212"/>
      <c r="F2488" s="1213"/>
      <c r="G2488" s="847"/>
      <c r="H2488" s="711"/>
      <c r="I2488" s="711"/>
      <c r="J2488" s="711"/>
      <c r="K2488" s="711"/>
      <c r="L2488" s="711"/>
      <c r="M2488" s="711"/>
      <c r="N2488" s="711"/>
      <c r="O2488" s="711"/>
      <c r="P2488" s="711"/>
      <c r="Q2488" s="711"/>
      <c r="R2488" s="711"/>
      <c r="S2488" s="711"/>
      <c r="T2488" s="711"/>
      <c r="U2488" s="711"/>
      <c r="V2488" s="711"/>
      <c r="W2488" s="711"/>
      <c r="X2488" s="711"/>
      <c r="Y2488" s="711"/>
      <c r="Z2488" s="485"/>
      <c r="AA2488" s="736"/>
      <c r="AB2488" s="484"/>
    </row>
    <row r="2489" spans="1:28" s="467" customFormat="1" x14ac:dyDescent="0.25">
      <c r="A2489" s="1210"/>
      <c r="B2489" s="1211"/>
      <c r="C2489" s="444"/>
      <c r="D2489" s="846"/>
      <c r="E2489" s="1212"/>
      <c r="F2489" s="1213"/>
      <c r="G2489" s="847"/>
      <c r="H2489" s="711"/>
      <c r="I2489" s="711"/>
      <c r="J2489" s="711"/>
      <c r="K2489" s="711"/>
      <c r="L2489" s="711"/>
      <c r="M2489" s="711"/>
      <c r="N2489" s="711"/>
      <c r="O2489" s="711"/>
      <c r="P2489" s="711"/>
      <c r="Q2489" s="711"/>
      <c r="R2489" s="711"/>
      <c r="S2489" s="711"/>
      <c r="T2489" s="711"/>
      <c r="U2489" s="711"/>
      <c r="V2489" s="711"/>
      <c r="W2489" s="711"/>
      <c r="X2489" s="711"/>
      <c r="Y2489" s="711"/>
      <c r="Z2489" s="485"/>
      <c r="AA2489" s="736"/>
      <c r="AB2489" s="484"/>
    </row>
    <row r="2490" spans="1:28" s="467" customFormat="1" ht="25.5" x14ac:dyDescent="0.25">
      <c r="A2490" s="212">
        <v>38.1</v>
      </c>
      <c r="B2490" s="1220" t="s">
        <v>1981</v>
      </c>
      <c r="C2490" s="213" t="s">
        <v>1810</v>
      </c>
      <c r="D2490" s="214" t="s">
        <v>1770</v>
      </c>
      <c r="E2490" s="215" t="s">
        <v>1982</v>
      </c>
      <c r="F2490" s="216" t="s">
        <v>1772</v>
      </c>
      <c r="G2490" s="217" t="s">
        <v>44</v>
      </c>
      <c r="H2490" s="218" t="s">
        <v>44</v>
      </c>
      <c r="I2490" s="218" t="s">
        <v>44</v>
      </c>
      <c r="J2490" s="218" t="s">
        <v>44</v>
      </c>
      <c r="K2490" s="1209">
        <f>SUM(L2490-15)</f>
        <v>42191</v>
      </c>
      <c r="L2490" s="218">
        <f>SUM(M2490*1)</f>
        <v>42206</v>
      </c>
      <c r="M2490" s="218">
        <f>SUM(N2490*1)</f>
        <v>42206</v>
      </c>
      <c r="N2490" s="218">
        <f>SUM(O2490-1)</f>
        <v>42206</v>
      </c>
      <c r="O2490" s="218">
        <f>SUM(U2490-3)</f>
        <v>42207</v>
      </c>
      <c r="P2490" s="218">
        <f>SUM(U2490*1)</f>
        <v>42210</v>
      </c>
      <c r="Q2490" s="218" t="s">
        <v>44</v>
      </c>
      <c r="R2490" s="218" t="s">
        <v>44</v>
      </c>
      <c r="S2490" s="218" t="s">
        <v>44</v>
      </c>
      <c r="T2490" s="218" t="s">
        <v>44</v>
      </c>
      <c r="U2490" s="218">
        <f>SUM(V2490-3)</f>
        <v>42210</v>
      </c>
      <c r="V2490" s="218">
        <f>SUM(W2490-3)</f>
        <v>42213</v>
      </c>
      <c r="W2490" s="218">
        <v>42216</v>
      </c>
      <c r="X2490" s="218">
        <f>W2490</f>
        <v>42216</v>
      </c>
      <c r="Y2490" s="218"/>
      <c r="Z2490" s="219"/>
      <c r="AA2490" s="220">
        <v>70000</v>
      </c>
      <c r="AB2490" s="220"/>
    </row>
    <row r="2491" spans="1:28" s="467" customFormat="1" x14ac:dyDescent="0.25">
      <c r="A2491" s="1210"/>
      <c r="B2491" s="1211" t="s">
        <v>1983</v>
      </c>
      <c r="C2491" s="444"/>
      <c r="D2491" s="846"/>
      <c r="E2491" s="1212"/>
      <c r="F2491" s="1213"/>
      <c r="G2491" s="847"/>
      <c r="H2491" s="711"/>
      <c r="I2491" s="711"/>
      <c r="J2491" s="711"/>
      <c r="K2491" s="711"/>
      <c r="L2491" s="711"/>
      <c r="M2491" s="711"/>
      <c r="N2491" s="711"/>
      <c r="O2491" s="711"/>
      <c r="P2491" s="711"/>
      <c r="Q2491" s="711"/>
      <c r="R2491" s="711"/>
      <c r="S2491" s="711"/>
      <c r="T2491" s="711"/>
      <c r="U2491" s="711"/>
      <c r="V2491" s="711"/>
      <c r="W2491" s="711"/>
      <c r="X2491" s="711"/>
      <c r="Y2491" s="711"/>
      <c r="Z2491" s="485"/>
      <c r="AA2491" s="736"/>
      <c r="AB2491" s="484"/>
    </row>
    <row r="2492" spans="1:28" s="467" customFormat="1" x14ac:dyDescent="0.25">
      <c r="A2492" s="1210"/>
      <c r="B2492" s="1211" t="s">
        <v>1984</v>
      </c>
      <c r="C2492" s="444"/>
      <c r="D2492" s="846"/>
      <c r="E2492" s="1212"/>
      <c r="F2492" s="1213"/>
      <c r="G2492" s="847"/>
      <c r="H2492" s="711"/>
      <c r="I2492" s="711"/>
      <c r="J2492" s="711"/>
      <c r="K2492" s="711"/>
      <c r="L2492" s="711"/>
      <c r="M2492" s="711"/>
      <c r="N2492" s="711"/>
      <c r="O2492" s="711"/>
      <c r="P2492" s="711"/>
      <c r="Q2492" s="711"/>
      <c r="R2492" s="711"/>
      <c r="S2492" s="711"/>
      <c r="T2492" s="711"/>
      <c r="U2492" s="711"/>
      <c r="V2492" s="711"/>
      <c r="W2492" s="711"/>
      <c r="X2492" s="711"/>
      <c r="Y2492" s="711"/>
      <c r="Z2492" s="485"/>
      <c r="AA2492" s="736"/>
      <c r="AB2492" s="484"/>
    </row>
    <row r="2493" spans="1:28" s="467" customFormat="1" x14ac:dyDescent="0.25">
      <c r="A2493" s="1210"/>
      <c r="B2493" s="1211" t="s">
        <v>1985</v>
      </c>
      <c r="C2493" s="444"/>
      <c r="D2493" s="846"/>
      <c r="E2493" s="1212"/>
      <c r="F2493" s="1213"/>
      <c r="G2493" s="847"/>
      <c r="H2493" s="711"/>
      <c r="I2493" s="711"/>
      <c r="J2493" s="711"/>
      <c r="K2493" s="711"/>
      <c r="L2493" s="711"/>
      <c r="M2493" s="711"/>
      <c r="N2493" s="711"/>
      <c r="O2493" s="711"/>
      <c r="P2493" s="711"/>
      <c r="Q2493" s="711"/>
      <c r="R2493" s="711"/>
      <c r="S2493" s="711"/>
      <c r="T2493" s="711"/>
      <c r="U2493" s="711"/>
      <c r="V2493" s="711"/>
      <c r="W2493" s="711"/>
      <c r="X2493" s="711"/>
      <c r="Y2493" s="711"/>
      <c r="Z2493" s="485"/>
      <c r="AA2493" s="736"/>
      <c r="AB2493" s="484"/>
    </row>
    <row r="2494" spans="1:28" s="467" customFormat="1" x14ac:dyDescent="0.25">
      <c r="A2494" s="1210"/>
      <c r="B2494" s="1211" t="s">
        <v>1986</v>
      </c>
      <c r="C2494" s="444"/>
      <c r="D2494" s="846"/>
      <c r="E2494" s="1212"/>
      <c r="F2494" s="1213"/>
      <c r="G2494" s="847"/>
      <c r="H2494" s="711"/>
      <c r="I2494" s="711"/>
      <c r="J2494" s="711"/>
      <c r="K2494" s="711"/>
      <c r="L2494" s="711"/>
      <c r="M2494" s="711"/>
      <c r="N2494" s="711"/>
      <c r="O2494" s="711"/>
      <c r="P2494" s="711"/>
      <c r="Q2494" s="711"/>
      <c r="R2494" s="711"/>
      <c r="S2494" s="711"/>
      <c r="T2494" s="711"/>
      <c r="U2494" s="711"/>
      <c r="V2494" s="711"/>
      <c r="W2494" s="711"/>
      <c r="X2494" s="711"/>
      <c r="Y2494" s="711"/>
      <c r="Z2494" s="485"/>
      <c r="AA2494" s="736"/>
      <c r="AB2494" s="484"/>
    </row>
    <row r="2495" spans="1:28" s="467" customFormat="1" x14ac:dyDescent="0.25">
      <c r="A2495" s="1210"/>
      <c r="B2495" s="1211" t="s">
        <v>1987</v>
      </c>
      <c r="C2495" s="444"/>
      <c r="D2495" s="846"/>
      <c r="E2495" s="1212"/>
      <c r="F2495" s="1213"/>
      <c r="G2495" s="847"/>
      <c r="H2495" s="711"/>
      <c r="I2495" s="711"/>
      <c r="J2495" s="711"/>
      <c r="K2495" s="711"/>
      <c r="L2495" s="711"/>
      <c r="M2495" s="711"/>
      <c r="N2495" s="711"/>
      <c r="O2495" s="711"/>
      <c r="P2495" s="711"/>
      <c r="Q2495" s="711"/>
      <c r="R2495" s="711"/>
      <c r="S2495" s="711"/>
      <c r="T2495" s="711"/>
      <c r="U2495" s="711"/>
      <c r="V2495" s="711"/>
      <c r="W2495" s="711"/>
      <c r="X2495" s="711"/>
      <c r="Y2495" s="711"/>
      <c r="Z2495" s="485"/>
      <c r="AA2495" s="736"/>
      <c r="AB2495" s="484"/>
    </row>
    <row r="2496" spans="1:28" s="467" customFormat="1" x14ac:dyDescent="0.25">
      <c r="A2496" s="1210"/>
      <c r="B2496" s="1211" t="s">
        <v>1988</v>
      </c>
      <c r="C2496" s="444"/>
      <c r="D2496" s="846"/>
      <c r="E2496" s="1212"/>
      <c r="F2496" s="1213"/>
      <c r="G2496" s="847"/>
      <c r="H2496" s="711"/>
      <c r="I2496" s="711"/>
      <c r="J2496" s="711"/>
      <c r="K2496" s="711"/>
      <c r="L2496" s="711"/>
      <c r="M2496" s="711"/>
      <c r="N2496" s="711"/>
      <c r="O2496" s="711"/>
      <c r="P2496" s="711"/>
      <c r="Q2496" s="711"/>
      <c r="R2496" s="711"/>
      <c r="S2496" s="711"/>
      <c r="T2496" s="711"/>
      <c r="U2496" s="711"/>
      <c r="V2496" s="711"/>
      <c r="W2496" s="711"/>
      <c r="X2496" s="711"/>
      <c r="Y2496" s="711"/>
      <c r="Z2496" s="485"/>
      <c r="AA2496" s="736"/>
      <c r="AB2496" s="484"/>
    </row>
    <row r="2497" spans="1:28" s="467" customFormat="1" x14ac:dyDescent="0.25">
      <c r="A2497" s="1210"/>
      <c r="B2497" s="1211" t="s">
        <v>1989</v>
      </c>
      <c r="C2497" s="444"/>
      <c r="D2497" s="846"/>
      <c r="E2497" s="1212"/>
      <c r="F2497" s="1213"/>
      <c r="G2497" s="847"/>
      <c r="H2497" s="711"/>
      <c r="I2497" s="711"/>
      <c r="J2497" s="711"/>
      <c r="K2497" s="711"/>
      <c r="L2497" s="711"/>
      <c r="M2497" s="711"/>
      <c r="N2497" s="711"/>
      <c r="O2497" s="711"/>
      <c r="P2497" s="711"/>
      <c r="Q2497" s="711"/>
      <c r="R2497" s="711"/>
      <c r="S2497" s="711"/>
      <c r="T2497" s="711"/>
      <c r="U2497" s="711"/>
      <c r="V2497" s="711"/>
      <c r="W2497" s="711"/>
      <c r="X2497" s="711"/>
      <c r="Y2497" s="711"/>
      <c r="Z2497" s="485"/>
      <c r="AA2497" s="736"/>
      <c r="AB2497" s="484"/>
    </row>
    <row r="2498" spans="1:28" s="467" customFormat="1" x14ac:dyDescent="0.25">
      <c r="A2498" s="1210"/>
      <c r="B2498" s="1211" t="s">
        <v>1990</v>
      </c>
      <c r="C2498" s="444"/>
      <c r="D2498" s="846"/>
      <c r="E2498" s="1212"/>
      <c r="F2498" s="1213"/>
      <c r="G2498" s="847"/>
      <c r="H2498" s="711"/>
      <c r="I2498" s="711"/>
      <c r="J2498" s="711"/>
      <c r="K2498" s="711"/>
      <c r="L2498" s="711"/>
      <c r="M2498" s="711"/>
      <c r="N2498" s="711"/>
      <c r="O2498" s="711"/>
      <c r="P2498" s="711"/>
      <c r="Q2498" s="711"/>
      <c r="R2498" s="711"/>
      <c r="S2498" s="711"/>
      <c r="T2498" s="711"/>
      <c r="U2498" s="711"/>
      <c r="V2498" s="711"/>
      <c r="W2498" s="711"/>
      <c r="X2498" s="711"/>
      <c r="Y2498" s="711"/>
      <c r="Z2498" s="485"/>
      <c r="AA2498" s="736"/>
      <c r="AB2498" s="484"/>
    </row>
    <row r="2499" spans="1:28" s="467" customFormat="1" x14ac:dyDescent="0.25">
      <c r="A2499" s="1210"/>
      <c r="B2499" s="1211" t="s">
        <v>1991</v>
      </c>
      <c r="C2499" s="444"/>
      <c r="D2499" s="846"/>
      <c r="E2499" s="1212"/>
      <c r="F2499" s="1213"/>
      <c r="G2499" s="847"/>
      <c r="H2499" s="711"/>
      <c r="I2499" s="711"/>
      <c r="J2499" s="711"/>
      <c r="K2499" s="711"/>
      <c r="L2499" s="711"/>
      <c r="M2499" s="711"/>
      <c r="N2499" s="711"/>
      <c r="O2499" s="711"/>
      <c r="P2499" s="711"/>
      <c r="Q2499" s="711"/>
      <c r="R2499" s="711"/>
      <c r="S2499" s="711"/>
      <c r="T2499" s="711"/>
      <c r="U2499" s="711"/>
      <c r="V2499" s="711"/>
      <c r="W2499" s="711"/>
      <c r="X2499" s="711"/>
      <c r="Y2499" s="711"/>
      <c r="Z2499" s="485"/>
      <c r="AA2499" s="736"/>
      <c r="AB2499" s="484"/>
    </row>
    <row r="2500" spans="1:28" s="467" customFormat="1" x14ac:dyDescent="0.25">
      <c r="A2500" s="1210"/>
      <c r="B2500" s="1211" t="s">
        <v>1992</v>
      </c>
      <c r="C2500" s="444"/>
      <c r="D2500" s="846"/>
      <c r="E2500" s="1212"/>
      <c r="F2500" s="1213"/>
      <c r="G2500" s="847"/>
      <c r="H2500" s="711"/>
      <c r="I2500" s="711"/>
      <c r="J2500" s="711"/>
      <c r="K2500" s="711"/>
      <c r="L2500" s="711"/>
      <c r="M2500" s="711"/>
      <c r="N2500" s="711"/>
      <c r="O2500" s="711"/>
      <c r="P2500" s="711"/>
      <c r="Q2500" s="711"/>
      <c r="R2500" s="711"/>
      <c r="S2500" s="711"/>
      <c r="T2500" s="711"/>
      <c r="U2500" s="711"/>
      <c r="V2500" s="711"/>
      <c r="W2500" s="711"/>
      <c r="X2500" s="711"/>
      <c r="Y2500" s="711"/>
      <c r="Z2500" s="485"/>
      <c r="AA2500" s="736"/>
      <c r="AB2500" s="484"/>
    </row>
    <row r="2501" spans="1:28" s="467" customFormat="1" x14ac:dyDescent="0.25">
      <c r="A2501" s="1210"/>
      <c r="B2501" s="1211" t="s">
        <v>1993</v>
      </c>
      <c r="C2501" s="444"/>
      <c r="D2501" s="846"/>
      <c r="E2501" s="1212"/>
      <c r="F2501" s="1213"/>
      <c r="G2501" s="847"/>
      <c r="H2501" s="711"/>
      <c r="I2501" s="711"/>
      <c r="J2501" s="711"/>
      <c r="K2501" s="711"/>
      <c r="L2501" s="711"/>
      <c r="M2501" s="711"/>
      <c r="N2501" s="711"/>
      <c r="O2501" s="711"/>
      <c r="P2501" s="711"/>
      <c r="Q2501" s="711"/>
      <c r="R2501" s="711"/>
      <c r="S2501" s="711"/>
      <c r="T2501" s="711"/>
      <c r="U2501" s="711"/>
      <c r="V2501" s="711"/>
      <c r="W2501" s="711"/>
      <c r="X2501" s="711"/>
      <c r="Y2501" s="711"/>
      <c r="Z2501" s="485"/>
      <c r="AA2501" s="736"/>
      <c r="AB2501" s="484"/>
    </row>
    <row r="2502" spans="1:28" s="467" customFormat="1" x14ac:dyDescent="0.25">
      <c r="A2502" s="1210"/>
      <c r="B2502" s="1211" t="s">
        <v>1994</v>
      </c>
      <c r="C2502" s="444"/>
      <c r="D2502" s="846"/>
      <c r="E2502" s="1212"/>
      <c r="F2502" s="1213"/>
      <c r="G2502" s="847"/>
      <c r="H2502" s="711"/>
      <c r="I2502" s="711"/>
      <c r="J2502" s="711"/>
      <c r="K2502" s="711"/>
      <c r="L2502" s="711"/>
      <c r="M2502" s="711"/>
      <c r="N2502" s="711"/>
      <c r="O2502" s="711"/>
      <c r="P2502" s="711"/>
      <c r="Q2502" s="711"/>
      <c r="R2502" s="711"/>
      <c r="S2502" s="711"/>
      <c r="T2502" s="711"/>
      <c r="U2502" s="711"/>
      <c r="V2502" s="711"/>
      <c r="W2502" s="711"/>
      <c r="X2502" s="711"/>
      <c r="Y2502" s="711"/>
      <c r="Z2502" s="485"/>
      <c r="AA2502" s="736"/>
      <c r="AB2502" s="484"/>
    </row>
    <row r="2503" spans="1:28" s="467" customFormat="1" x14ac:dyDescent="0.25">
      <c r="A2503" s="1210"/>
      <c r="B2503" s="1211" t="s">
        <v>1995</v>
      </c>
      <c r="C2503" s="444"/>
      <c r="D2503" s="846"/>
      <c r="E2503" s="1212"/>
      <c r="F2503" s="1213"/>
      <c r="G2503" s="847"/>
      <c r="H2503" s="711"/>
      <c r="I2503" s="711"/>
      <c r="J2503" s="711"/>
      <c r="K2503" s="711"/>
      <c r="L2503" s="711"/>
      <c r="M2503" s="711"/>
      <c r="N2503" s="711"/>
      <c r="O2503" s="711"/>
      <c r="P2503" s="711"/>
      <c r="Q2503" s="711"/>
      <c r="R2503" s="711"/>
      <c r="S2503" s="711"/>
      <c r="T2503" s="711"/>
      <c r="U2503" s="711"/>
      <c r="V2503" s="711"/>
      <c r="W2503" s="711"/>
      <c r="X2503" s="711"/>
      <c r="Y2503" s="711"/>
      <c r="Z2503" s="485"/>
      <c r="AA2503" s="736"/>
      <c r="AB2503" s="484"/>
    </row>
    <row r="2504" spans="1:28" s="467" customFormat="1" x14ac:dyDescent="0.25">
      <c r="A2504" s="1210"/>
      <c r="B2504" s="1211" t="s">
        <v>1996</v>
      </c>
      <c r="C2504" s="444"/>
      <c r="D2504" s="846"/>
      <c r="E2504" s="1212"/>
      <c r="F2504" s="1213"/>
      <c r="G2504" s="847"/>
      <c r="H2504" s="711"/>
      <c r="I2504" s="711"/>
      <c r="J2504" s="711"/>
      <c r="K2504" s="711"/>
      <c r="L2504" s="711"/>
      <c r="M2504" s="711"/>
      <c r="N2504" s="711"/>
      <c r="O2504" s="711"/>
      <c r="P2504" s="711"/>
      <c r="Q2504" s="711"/>
      <c r="R2504" s="711"/>
      <c r="S2504" s="711"/>
      <c r="T2504" s="711"/>
      <c r="U2504" s="711"/>
      <c r="V2504" s="711"/>
      <c r="W2504" s="711"/>
      <c r="X2504" s="711"/>
      <c r="Y2504" s="711"/>
      <c r="Z2504" s="485"/>
      <c r="AA2504" s="736"/>
      <c r="AB2504" s="484"/>
    </row>
    <row r="2505" spans="1:28" s="467" customFormat="1" x14ac:dyDescent="0.25">
      <c r="A2505" s="1210"/>
      <c r="B2505" s="1211" t="s">
        <v>1997</v>
      </c>
      <c r="C2505" s="444"/>
      <c r="D2505" s="846"/>
      <c r="E2505" s="1212"/>
      <c r="F2505" s="1213"/>
      <c r="G2505" s="847"/>
      <c r="H2505" s="711"/>
      <c r="I2505" s="711"/>
      <c r="J2505" s="711"/>
      <c r="K2505" s="711"/>
      <c r="L2505" s="711"/>
      <c r="M2505" s="711"/>
      <c r="N2505" s="711"/>
      <c r="O2505" s="711"/>
      <c r="P2505" s="711"/>
      <c r="Q2505" s="711"/>
      <c r="R2505" s="711"/>
      <c r="S2505" s="711"/>
      <c r="T2505" s="711"/>
      <c r="U2505" s="711"/>
      <c r="V2505" s="711"/>
      <c r="W2505" s="711"/>
      <c r="X2505" s="711"/>
      <c r="Y2505" s="711"/>
      <c r="Z2505" s="485"/>
      <c r="AA2505" s="736"/>
      <c r="AB2505" s="484"/>
    </row>
    <row r="2506" spans="1:28" s="467" customFormat="1" x14ac:dyDescent="0.25">
      <c r="A2506" s="1210"/>
      <c r="B2506" s="1211" t="s">
        <v>1998</v>
      </c>
      <c r="C2506" s="444"/>
      <c r="D2506" s="846"/>
      <c r="E2506" s="1212"/>
      <c r="F2506" s="1213"/>
      <c r="G2506" s="847"/>
      <c r="H2506" s="711"/>
      <c r="I2506" s="711"/>
      <c r="J2506" s="711"/>
      <c r="K2506" s="711"/>
      <c r="L2506" s="711"/>
      <c r="M2506" s="711"/>
      <c r="N2506" s="711"/>
      <c r="O2506" s="711"/>
      <c r="P2506" s="711"/>
      <c r="Q2506" s="711"/>
      <c r="R2506" s="711"/>
      <c r="S2506" s="711"/>
      <c r="T2506" s="711"/>
      <c r="U2506" s="711"/>
      <c r="V2506" s="711"/>
      <c r="W2506" s="711"/>
      <c r="X2506" s="711"/>
      <c r="Y2506" s="711"/>
      <c r="Z2506" s="485"/>
      <c r="AA2506" s="736"/>
      <c r="AB2506" s="484"/>
    </row>
    <row r="2507" spans="1:28" s="467" customFormat="1" x14ac:dyDescent="0.25">
      <c r="A2507" s="1210"/>
      <c r="B2507" s="1211" t="s">
        <v>1999</v>
      </c>
      <c r="C2507" s="444"/>
      <c r="D2507" s="846"/>
      <c r="E2507" s="1212"/>
      <c r="F2507" s="1213"/>
      <c r="G2507" s="847"/>
      <c r="H2507" s="711"/>
      <c r="I2507" s="711"/>
      <c r="J2507" s="711"/>
      <c r="K2507" s="711"/>
      <c r="L2507" s="711"/>
      <c r="M2507" s="711"/>
      <c r="N2507" s="711"/>
      <c r="O2507" s="711"/>
      <c r="P2507" s="711"/>
      <c r="Q2507" s="711"/>
      <c r="R2507" s="711"/>
      <c r="S2507" s="711"/>
      <c r="T2507" s="711"/>
      <c r="U2507" s="711"/>
      <c r="V2507" s="711"/>
      <c r="W2507" s="711"/>
      <c r="X2507" s="711"/>
      <c r="Y2507" s="711"/>
      <c r="Z2507" s="485"/>
      <c r="AA2507" s="736"/>
      <c r="AB2507" s="484"/>
    </row>
    <row r="2508" spans="1:28" s="467" customFormat="1" x14ac:dyDescent="0.25">
      <c r="A2508" s="1210"/>
      <c r="B2508" s="1211" t="s">
        <v>2000</v>
      </c>
      <c r="C2508" s="444"/>
      <c r="D2508" s="846"/>
      <c r="E2508" s="1212"/>
      <c r="F2508" s="1213"/>
      <c r="G2508" s="847"/>
      <c r="H2508" s="711"/>
      <c r="I2508" s="711"/>
      <c r="J2508" s="711"/>
      <c r="K2508" s="711"/>
      <c r="L2508" s="711"/>
      <c r="M2508" s="711"/>
      <c r="N2508" s="711"/>
      <c r="O2508" s="711"/>
      <c r="P2508" s="711"/>
      <c r="Q2508" s="711"/>
      <c r="R2508" s="711"/>
      <c r="S2508" s="711"/>
      <c r="T2508" s="711"/>
      <c r="U2508" s="711"/>
      <c r="V2508" s="711"/>
      <c r="W2508" s="711"/>
      <c r="X2508" s="711"/>
      <c r="Y2508" s="711"/>
      <c r="Z2508" s="485"/>
      <c r="AA2508" s="736"/>
      <c r="AB2508" s="484"/>
    </row>
    <row r="2509" spans="1:28" s="467" customFormat="1" x14ac:dyDescent="0.25">
      <c r="A2509" s="1210"/>
      <c r="B2509" s="1211" t="s">
        <v>2001</v>
      </c>
      <c r="C2509" s="444"/>
      <c r="D2509" s="846"/>
      <c r="E2509" s="1212"/>
      <c r="F2509" s="1213"/>
      <c r="G2509" s="847"/>
      <c r="H2509" s="711"/>
      <c r="I2509" s="711"/>
      <c r="J2509" s="711"/>
      <c r="K2509" s="711"/>
      <c r="L2509" s="711"/>
      <c r="M2509" s="711"/>
      <c r="N2509" s="711"/>
      <c r="O2509" s="711"/>
      <c r="P2509" s="711"/>
      <c r="Q2509" s="711"/>
      <c r="R2509" s="711"/>
      <c r="S2509" s="711"/>
      <c r="T2509" s="711"/>
      <c r="U2509" s="711"/>
      <c r="V2509" s="711"/>
      <c r="W2509" s="711"/>
      <c r="X2509" s="711"/>
      <c r="Y2509" s="711"/>
      <c r="Z2509" s="485"/>
      <c r="AA2509" s="736"/>
      <c r="AB2509" s="484"/>
    </row>
    <row r="2510" spans="1:28" s="467" customFormat="1" x14ac:dyDescent="0.25">
      <c r="A2510" s="1210"/>
      <c r="B2510" s="1211" t="s">
        <v>2002</v>
      </c>
      <c r="C2510" s="444"/>
      <c r="D2510" s="846"/>
      <c r="E2510" s="1212"/>
      <c r="F2510" s="1213"/>
      <c r="G2510" s="847"/>
      <c r="H2510" s="711"/>
      <c r="I2510" s="711"/>
      <c r="J2510" s="711"/>
      <c r="K2510" s="711"/>
      <c r="L2510" s="711"/>
      <c r="M2510" s="711"/>
      <c r="N2510" s="711"/>
      <c r="O2510" s="711"/>
      <c r="P2510" s="711"/>
      <c r="Q2510" s="711"/>
      <c r="R2510" s="711"/>
      <c r="S2510" s="711"/>
      <c r="T2510" s="711"/>
      <c r="U2510" s="711"/>
      <c r="V2510" s="711"/>
      <c r="W2510" s="711"/>
      <c r="X2510" s="711"/>
      <c r="Y2510" s="711"/>
      <c r="Z2510" s="485"/>
      <c r="AA2510" s="736"/>
      <c r="AB2510" s="484"/>
    </row>
    <row r="2511" spans="1:28" s="467" customFormat="1" x14ac:dyDescent="0.25">
      <c r="A2511" s="1210"/>
      <c r="B2511" s="1211" t="s">
        <v>2003</v>
      </c>
      <c r="C2511" s="444"/>
      <c r="D2511" s="846"/>
      <c r="E2511" s="1212"/>
      <c r="F2511" s="1213"/>
      <c r="G2511" s="847"/>
      <c r="H2511" s="711"/>
      <c r="I2511" s="711"/>
      <c r="J2511" s="711"/>
      <c r="K2511" s="711"/>
      <c r="L2511" s="711"/>
      <c r="M2511" s="711"/>
      <c r="N2511" s="711"/>
      <c r="O2511" s="711"/>
      <c r="P2511" s="711"/>
      <c r="Q2511" s="711"/>
      <c r="R2511" s="711"/>
      <c r="S2511" s="711"/>
      <c r="T2511" s="711"/>
      <c r="U2511" s="711"/>
      <c r="V2511" s="711"/>
      <c r="W2511" s="711"/>
      <c r="X2511" s="711"/>
      <c r="Y2511" s="711"/>
      <c r="Z2511" s="485"/>
      <c r="AA2511" s="736"/>
      <c r="AB2511" s="484"/>
    </row>
    <row r="2512" spans="1:28" s="467" customFormat="1" x14ac:dyDescent="0.25">
      <c r="A2512" s="1210"/>
      <c r="B2512" s="1211" t="s">
        <v>2004</v>
      </c>
      <c r="C2512" s="444"/>
      <c r="D2512" s="846"/>
      <c r="E2512" s="1212"/>
      <c r="F2512" s="1213"/>
      <c r="G2512" s="847"/>
      <c r="H2512" s="711"/>
      <c r="I2512" s="711"/>
      <c r="J2512" s="711"/>
      <c r="K2512" s="711"/>
      <c r="L2512" s="711"/>
      <c r="M2512" s="711"/>
      <c r="N2512" s="711"/>
      <c r="O2512" s="711"/>
      <c r="P2512" s="711"/>
      <c r="Q2512" s="711"/>
      <c r="R2512" s="711"/>
      <c r="S2512" s="711"/>
      <c r="T2512" s="711"/>
      <c r="U2512" s="711"/>
      <c r="V2512" s="711"/>
      <c r="W2512" s="711"/>
      <c r="X2512" s="711"/>
      <c r="Y2512" s="711"/>
      <c r="Z2512" s="485"/>
      <c r="AA2512" s="736"/>
      <c r="AB2512" s="484"/>
    </row>
    <row r="2513" spans="1:28" s="467" customFormat="1" x14ac:dyDescent="0.25">
      <c r="A2513" s="1210"/>
      <c r="B2513" s="1211" t="s">
        <v>2005</v>
      </c>
      <c r="C2513" s="444"/>
      <c r="D2513" s="846"/>
      <c r="E2513" s="1212"/>
      <c r="F2513" s="1213"/>
      <c r="G2513" s="847"/>
      <c r="H2513" s="711"/>
      <c r="I2513" s="711"/>
      <c r="J2513" s="711"/>
      <c r="K2513" s="711"/>
      <c r="L2513" s="711"/>
      <c r="M2513" s="711"/>
      <c r="N2513" s="711"/>
      <c r="O2513" s="711"/>
      <c r="P2513" s="711"/>
      <c r="Q2513" s="711"/>
      <c r="R2513" s="711"/>
      <c r="S2513" s="711"/>
      <c r="T2513" s="711"/>
      <c r="U2513" s="711"/>
      <c r="V2513" s="711"/>
      <c r="W2513" s="711"/>
      <c r="X2513" s="711"/>
      <c r="Y2513" s="711"/>
      <c r="Z2513" s="485"/>
      <c r="AA2513" s="736"/>
      <c r="AB2513" s="484"/>
    </row>
    <row r="2514" spans="1:28" s="467" customFormat="1" x14ac:dyDescent="0.25">
      <c r="A2514" s="1210"/>
      <c r="B2514" s="1211" t="s">
        <v>2006</v>
      </c>
      <c r="C2514" s="444"/>
      <c r="D2514" s="846"/>
      <c r="E2514" s="1212"/>
      <c r="F2514" s="1213"/>
      <c r="G2514" s="847"/>
      <c r="H2514" s="711"/>
      <c r="I2514" s="711"/>
      <c r="J2514" s="711"/>
      <c r="K2514" s="711"/>
      <c r="L2514" s="711"/>
      <c r="M2514" s="711"/>
      <c r="N2514" s="711"/>
      <c r="O2514" s="711"/>
      <c r="P2514" s="711"/>
      <c r="Q2514" s="711"/>
      <c r="R2514" s="711"/>
      <c r="S2514" s="711"/>
      <c r="T2514" s="711"/>
      <c r="U2514" s="711"/>
      <c r="V2514" s="711"/>
      <c r="W2514" s="711"/>
      <c r="X2514" s="711"/>
      <c r="Y2514" s="711"/>
      <c r="Z2514" s="485"/>
      <c r="AA2514" s="736"/>
      <c r="AB2514" s="484"/>
    </row>
    <row r="2515" spans="1:28" s="467" customFormat="1" x14ac:dyDescent="0.25">
      <c r="A2515" s="1210"/>
      <c r="B2515" s="1211" t="s">
        <v>2007</v>
      </c>
      <c r="C2515" s="444"/>
      <c r="D2515" s="846"/>
      <c r="E2515" s="1212"/>
      <c r="F2515" s="1213"/>
      <c r="G2515" s="847"/>
      <c r="H2515" s="711"/>
      <c r="I2515" s="711"/>
      <c r="J2515" s="711"/>
      <c r="K2515" s="711"/>
      <c r="L2515" s="711"/>
      <c r="M2515" s="711"/>
      <c r="N2515" s="711"/>
      <c r="O2515" s="711"/>
      <c r="P2515" s="711"/>
      <c r="Q2515" s="711"/>
      <c r="R2515" s="711"/>
      <c r="S2515" s="711"/>
      <c r="T2515" s="711"/>
      <c r="U2515" s="711"/>
      <c r="V2515" s="711"/>
      <c r="W2515" s="711"/>
      <c r="X2515" s="711"/>
      <c r="Y2515" s="711"/>
      <c r="Z2515" s="485"/>
      <c r="AA2515" s="736"/>
      <c r="AB2515" s="484"/>
    </row>
    <row r="2516" spans="1:28" s="467" customFormat="1" x14ac:dyDescent="0.25">
      <c r="A2516" s="1210"/>
      <c r="B2516" s="1211" t="s">
        <v>2008</v>
      </c>
      <c r="C2516" s="444"/>
      <c r="D2516" s="846"/>
      <c r="E2516" s="1212"/>
      <c r="F2516" s="1213"/>
      <c r="G2516" s="847"/>
      <c r="H2516" s="711"/>
      <c r="I2516" s="711"/>
      <c r="J2516" s="711"/>
      <c r="K2516" s="711"/>
      <c r="L2516" s="711"/>
      <c r="M2516" s="711"/>
      <c r="N2516" s="711"/>
      <c r="O2516" s="711"/>
      <c r="P2516" s="711"/>
      <c r="Q2516" s="711"/>
      <c r="R2516" s="711"/>
      <c r="S2516" s="711"/>
      <c r="T2516" s="711"/>
      <c r="U2516" s="711"/>
      <c r="V2516" s="711"/>
      <c r="W2516" s="711"/>
      <c r="X2516" s="711"/>
      <c r="Y2516" s="711"/>
      <c r="Z2516" s="485"/>
      <c r="AA2516" s="736"/>
      <c r="AB2516" s="484"/>
    </row>
    <row r="2517" spans="1:28" s="467" customFormat="1" x14ac:dyDescent="0.25">
      <c r="A2517" s="1210"/>
      <c r="B2517" s="1211" t="s">
        <v>2009</v>
      </c>
      <c r="C2517" s="444"/>
      <c r="D2517" s="846"/>
      <c r="E2517" s="1212"/>
      <c r="F2517" s="1213"/>
      <c r="G2517" s="847"/>
      <c r="H2517" s="711"/>
      <c r="I2517" s="711"/>
      <c r="J2517" s="711"/>
      <c r="K2517" s="711"/>
      <c r="L2517" s="711"/>
      <c r="M2517" s="711"/>
      <c r="N2517" s="711"/>
      <c r="O2517" s="711"/>
      <c r="P2517" s="711"/>
      <c r="Q2517" s="711"/>
      <c r="R2517" s="711"/>
      <c r="S2517" s="711"/>
      <c r="T2517" s="711"/>
      <c r="U2517" s="711"/>
      <c r="V2517" s="711"/>
      <c r="W2517" s="711"/>
      <c r="X2517" s="711"/>
      <c r="Y2517" s="711"/>
      <c r="Z2517" s="485"/>
      <c r="AA2517" s="736"/>
      <c r="AB2517" s="484"/>
    </row>
    <row r="2518" spans="1:28" s="467" customFormat="1" x14ac:dyDescent="0.25">
      <c r="A2518" s="1210"/>
      <c r="B2518" s="1211" t="s">
        <v>2010</v>
      </c>
      <c r="C2518" s="444"/>
      <c r="D2518" s="846"/>
      <c r="E2518" s="1212"/>
      <c r="F2518" s="1213"/>
      <c r="G2518" s="847"/>
      <c r="H2518" s="711"/>
      <c r="I2518" s="711"/>
      <c r="J2518" s="711"/>
      <c r="K2518" s="711"/>
      <c r="L2518" s="711"/>
      <c r="M2518" s="711"/>
      <c r="N2518" s="711"/>
      <c r="O2518" s="711"/>
      <c r="P2518" s="711"/>
      <c r="Q2518" s="711"/>
      <c r="R2518" s="711"/>
      <c r="S2518" s="711"/>
      <c r="T2518" s="711"/>
      <c r="U2518" s="711"/>
      <c r="V2518" s="711"/>
      <c r="W2518" s="711"/>
      <c r="X2518" s="711"/>
      <c r="Y2518" s="711"/>
      <c r="Z2518" s="485"/>
      <c r="AA2518" s="736"/>
      <c r="AB2518" s="484"/>
    </row>
    <row r="2519" spans="1:28" s="467" customFormat="1" x14ac:dyDescent="0.25">
      <c r="A2519" s="1210"/>
      <c r="B2519" s="1211" t="s">
        <v>2011</v>
      </c>
      <c r="C2519" s="444"/>
      <c r="D2519" s="846"/>
      <c r="E2519" s="1212"/>
      <c r="F2519" s="1213"/>
      <c r="G2519" s="847"/>
      <c r="H2519" s="711"/>
      <c r="I2519" s="711"/>
      <c r="J2519" s="711"/>
      <c r="K2519" s="711"/>
      <c r="L2519" s="711"/>
      <c r="M2519" s="711"/>
      <c r="N2519" s="711"/>
      <c r="O2519" s="711"/>
      <c r="P2519" s="711"/>
      <c r="Q2519" s="711"/>
      <c r="R2519" s="711"/>
      <c r="S2519" s="711"/>
      <c r="T2519" s="711"/>
      <c r="U2519" s="711"/>
      <c r="V2519" s="711"/>
      <c r="W2519" s="711"/>
      <c r="X2519" s="711"/>
      <c r="Y2519" s="711"/>
      <c r="Z2519" s="485"/>
      <c r="AA2519" s="736"/>
      <c r="AB2519" s="484"/>
    </row>
    <row r="2520" spans="1:28" s="467" customFormat="1" x14ac:dyDescent="0.25">
      <c r="A2520" s="1210"/>
      <c r="B2520" s="1211" t="s">
        <v>2012</v>
      </c>
      <c r="C2520" s="444"/>
      <c r="D2520" s="846"/>
      <c r="E2520" s="1212"/>
      <c r="F2520" s="1213"/>
      <c r="G2520" s="847"/>
      <c r="H2520" s="711"/>
      <c r="I2520" s="711"/>
      <c r="J2520" s="711"/>
      <c r="K2520" s="711"/>
      <c r="L2520" s="711"/>
      <c r="M2520" s="711"/>
      <c r="N2520" s="711"/>
      <c r="O2520" s="711"/>
      <c r="P2520" s="711"/>
      <c r="Q2520" s="711"/>
      <c r="R2520" s="711"/>
      <c r="S2520" s="711"/>
      <c r="T2520" s="711"/>
      <c r="U2520" s="711"/>
      <c r="V2520" s="711"/>
      <c r="W2520" s="711"/>
      <c r="X2520" s="711"/>
      <c r="Y2520" s="711"/>
      <c r="Z2520" s="485"/>
      <c r="AA2520" s="736"/>
      <c r="AB2520" s="484"/>
    </row>
    <row r="2521" spans="1:28" s="467" customFormat="1" x14ac:dyDescent="0.25">
      <c r="A2521" s="1210"/>
      <c r="B2521" s="1211" t="s">
        <v>2013</v>
      </c>
      <c r="C2521" s="444"/>
      <c r="D2521" s="846"/>
      <c r="E2521" s="1212"/>
      <c r="F2521" s="1213"/>
      <c r="G2521" s="847"/>
      <c r="H2521" s="711"/>
      <c r="I2521" s="711"/>
      <c r="J2521" s="711"/>
      <c r="K2521" s="711"/>
      <c r="L2521" s="711"/>
      <c r="M2521" s="711"/>
      <c r="N2521" s="711"/>
      <c r="O2521" s="711"/>
      <c r="P2521" s="711"/>
      <c r="Q2521" s="711"/>
      <c r="R2521" s="711"/>
      <c r="S2521" s="711"/>
      <c r="T2521" s="711"/>
      <c r="U2521" s="711"/>
      <c r="V2521" s="711"/>
      <c r="W2521" s="711"/>
      <c r="X2521" s="711"/>
      <c r="Y2521" s="711"/>
      <c r="Z2521" s="485"/>
      <c r="AA2521" s="736"/>
      <c r="AB2521" s="484"/>
    </row>
    <row r="2522" spans="1:28" s="467" customFormat="1" x14ac:dyDescent="0.25">
      <c r="A2522" s="1210"/>
      <c r="B2522" s="1211" t="s">
        <v>2014</v>
      </c>
      <c r="C2522" s="444"/>
      <c r="D2522" s="846"/>
      <c r="E2522" s="1212"/>
      <c r="F2522" s="1213"/>
      <c r="G2522" s="847"/>
      <c r="H2522" s="711"/>
      <c r="I2522" s="711"/>
      <c r="J2522" s="711"/>
      <c r="K2522" s="711"/>
      <c r="L2522" s="711"/>
      <c r="M2522" s="711"/>
      <c r="N2522" s="711"/>
      <c r="O2522" s="711"/>
      <c r="P2522" s="711"/>
      <c r="Q2522" s="711"/>
      <c r="R2522" s="711"/>
      <c r="S2522" s="711"/>
      <c r="T2522" s="711"/>
      <c r="U2522" s="711"/>
      <c r="V2522" s="711"/>
      <c r="W2522" s="711"/>
      <c r="X2522" s="711"/>
      <c r="Y2522" s="711"/>
      <c r="Z2522" s="485"/>
      <c r="AA2522" s="736"/>
      <c r="AB2522" s="484"/>
    </row>
    <row r="2523" spans="1:28" s="467" customFormat="1" x14ac:dyDescent="0.25">
      <c r="A2523" s="1210"/>
      <c r="B2523" s="1211" t="s">
        <v>2015</v>
      </c>
      <c r="C2523" s="444"/>
      <c r="D2523" s="846"/>
      <c r="E2523" s="1212"/>
      <c r="F2523" s="1213"/>
      <c r="G2523" s="847"/>
      <c r="H2523" s="711"/>
      <c r="I2523" s="711"/>
      <c r="J2523" s="711"/>
      <c r="K2523" s="711"/>
      <c r="L2523" s="711"/>
      <c r="M2523" s="711"/>
      <c r="N2523" s="711"/>
      <c r="O2523" s="711"/>
      <c r="P2523" s="711"/>
      <c r="Q2523" s="711"/>
      <c r="R2523" s="711"/>
      <c r="S2523" s="711"/>
      <c r="T2523" s="711"/>
      <c r="U2523" s="711"/>
      <c r="V2523" s="711"/>
      <c r="W2523" s="711"/>
      <c r="X2523" s="711"/>
      <c r="Y2523" s="711"/>
      <c r="Z2523" s="485"/>
      <c r="AA2523" s="736"/>
      <c r="AB2523" s="484"/>
    </row>
    <row r="2524" spans="1:28" s="467" customFormat="1" x14ac:dyDescent="0.25">
      <c r="A2524" s="1210"/>
      <c r="B2524" s="1211" t="s">
        <v>2016</v>
      </c>
      <c r="C2524" s="444"/>
      <c r="D2524" s="846"/>
      <c r="E2524" s="1212"/>
      <c r="F2524" s="1213"/>
      <c r="G2524" s="847"/>
      <c r="H2524" s="711"/>
      <c r="I2524" s="711"/>
      <c r="J2524" s="711"/>
      <c r="K2524" s="711"/>
      <c r="L2524" s="711"/>
      <c r="M2524" s="711"/>
      <c r="N2524" s="711"/>
      <c r="O2524" s="711"/>
      <c r="P2524" s="711"/>
      <c r="Q2524" s="711"/>
      <c r="R2524" s="711"/>
      <c r="S2524" s="711"/>
      <c r="T2524" s="711"/>
      <c r="U2524" s="711"/>
      <c r="V2524" s="711"/>
      <c r="W2524" s="711"/>
      <c r="X2524" s="711"/>
      <c r="Y2524" s="711"/>
      <c r="Z2524" s="485"/>
      <c r="AA2524" s="736"/>
      <c r="AB2524" s="484"/>
    </row>
    <row r="2525" spans="1:28" s="467" customFormat="1" x14ac:dyDescent="0.25">
      <c r="A2525" s="1210"/>
      <c r="B2525" s="1211" t="s">
        <v>2017</v>
      </c>
      <c r="C2525" s="444"/>
      <c r="D2525" s="846"/>
      <c r="E2525" s="1212"/>
      <c r="F2525" s="1213"/>
      <c r="G2525" s="847"/>
      <c r="H2525" s="711"/>
      <c r="I2525" s="711"/>
      <c r="J2525" s="711"/>
      <c r="K2525" s="711"/>
      <c r="L2525" s="711"/>
      <c r="M2525" s="711"/>
      <c r="N2525" s="711"/>
      <c r="O2525" s="711"/>
      <c r="P2525" s="711"/>
      <c r="Q2525" s="711"/>
      <c r="R2525" s="711"/>
      <c r="S2525" s="711"/>
      <c r="T2525" s="711"/>
      <c r="U2525" s="711"/>
      <c r="V2525" s="711"/>
      <c r="W2525" s="711"/>
      <c r="X2525" s="711"/>
      <c r="Y2525" s="711"/>
      <c r="Z2525" s="485"/>
      <c r="AA2525" s="736"/>
      <c r="AB2525" s="484"/>
    </row>
    <row r="2526" spans="1:28" s="467" customFormat="1" x14ac:dyDescent="0.25">
      <c r="A2526" s="1210"/>
      <c r="B2526" s="1211" t="s">
        <v>2018</v>
      </c>
      <c r="C2526" s="444"/>
      <c r="D2526" s="846"/>
      <c r="E2526" s="1212"/>
      <c r="F2526" s="1213"/>
      <c r="G2526" s="847"/>
      <c r="H2526" s="711"/>
      <c r="I2526" s="711"/>
      <c r="J2526" s="711"/>
      <c r="K2526" s="711"/>
      <c r="L2526" s="711"/>
      <c r="M2526" s="711"/>
      <c r="N2526" s="711"/>
      <c r="O2526" s="711"/>
      <c r="P2526" s="711"/>
      <c r="Q2526" s="711"/>
      <c r="R2526" s="711"/>
      <c r="S2526" s="711"/>
      <c r="T2526" s="711"/>
      <c r="U2526" s="711"/>
      <c r="V2526" s="711"/>
      <c r="W2526" s="711"/>
      <c r="X2526" s="711"/>
      <c r="Y2526" s="711"/>
      <c r="Z2526" s="485"/>
      <c r="AA2526" s="736"/>
      <c r="AB2526" s="484"/>
    </row>
    <row r="2527" spans="1:28" s="467" customFormat="1" x14ac:dyDescent="0.25">
      <c r="A2527" s="1210"/>
      <c r="B2527" s="1211" t="s">
        <v>2019</v>
      </c>
      <c r="C2527" s="444"/>
      <c r="D2527" s="846"/>
      <c r="E2527" s="1212"/>
      <c r="F2527" s="1213"/>
      <c r="G2527" s="847"/>
      <c r="H2527" s="711"/>
      <c r="I2527" s="711"/>
      <c r="J2527" s="711"/>
      <c r="K2527" s="711"/>
      <c r="L2527" s="711"/>
      <c r="M2527" s="711"/>
      <c r="N2527" s="711"/>
      <c r="O2527" s="711"/>
      <c r="P2527" s="711"/>
      <c r="Q2527" s="711"/>
      <c r="R2527" s="711"/>
      <c r="S2527" s="711"/>
      <c r="T2527" s="711"/>
      <c r="U2527" s="711"/>
      <c r="V2527" s="711"/>
      <c r="W2527" s="711"/>
      <c r="X2527" s="711"/>
      <c r="Y2527" s="711"/>
      <c r="Z2527" s="485"/>
      <c r="AA2527" s="736"/>
      <c r="AB2527" s="484"/>
    </row>
    <row r="2528" spans="1:28" s="467" customFormat="1" x14ac:dyDescent="0.25">
      <c r="A2528" s="1210"/>
      <c r="B2528" s="1211" t="s">
        <v>2020</v>
      </c>
      <c r="C2528" s="444"/>
      <c r="D2528" s="846"/>
      <c r="E2528" s="1212"/>
      <c r="F2528" s="1213"/>
      <c r="G2528" s="847"/>
      <c r="H2528" s="711"/>
      <c r="I2528" s="711"/>
      <c r="J2528" s="711"/>
      <c r="K2528" s="711"/>
      <c r="L2528" s="711"/>
      <c r="M2528" s="711"/>
      <c r="N2528" s="711"/>
      <c r="O2528" s="711"/>
      <c r="P2528" s="711"/>
      <c r="Q2528" s="711"/>
      <c r="R2528" s="711"/>
      <c r="S2528" s="711"/>
      <c r="T2528" s="711"/>
      <c r="U2528" s="711"/>
      <c r="V2528" s="711"/>
      <c r="W2528" s="711"/>
      <c r="X2528" s="711"/>
      <c r="Y2528" s="711"/>
      <c r="Z2528" s="485"/>
      <c r="AA2528" s="736"/>
      <c r="AB2528" s="484"/>
    </row>
    <row r="2529" spans="1:28" s="467" customFormat="1" x14ac:dyDescent="0.25">
      <c r="A2529" s="1210"/>
      <c r="B2529" s="1211" t="s">
        <v>2021</v>
      </c>
      <c r="C2529" s="444"/>
      <c r="D2529" s="846"/>
      <c r="E2529" s="1212"/>
      <c r="F2529" s="1213"/>
      <c r="G2529" s="847"/>
      <c r="H2529" s="711"/>
      <c r="I2529" s="711"/>
      <c r="J2529" s="711"/>
      <c r="K2529" s="711"/>
      <c r="L2529" s="711"/>
      <c r="M2529" s="711"/>
      <c r="N2529" s="711"/>
      <c r="O2529" s="711"/>
      <c r="P2529" s="711"/>
      <c r="Q2529" s="711"/>
      <c r="R2529" s="711"/>
      <c r="S2529" s="711"/>
      <c r="T2529" s="711"/>
      <c r="U2529" s="711"/>
      <c r="V2529" s="711"/>
      <c r="W2529" s="711"/>
      <c r="X2529" s="711"/>
      <c r="Y2529" s="711"/>
      <c r="Z2529" s="485"/>
      <c r="AA2529" s="736"/>
      <c r="AB2529" s="484"/>
    </row>
    <row r="2530" spans="1:28" s="467" customFormat="1" x14ac:dyDescent="0.25">
      <c r="A2530" s="1210"/>
      <c r="B2530" s="1211" t="s">
        <v>2022</v>
      </c>
      <c r="C2530" s="444"/>
      <c r="D2530" s="846"/>
      <c r="E2530" s="1212"/>
      <c r="F2530" s="1213"/>
      <c r="G2530" s="847"/>
      <c r="H2530" s="711"/>
      <c r="I2530" s="711"/>
      <c r="J2530" s="711"/>
      <c r="K2530" s="711"/>
      <c r="L2530" s="711"/>
      <c r="M2530" s="711"/>
      <c r="N2530" s="711"/>
      <c r="O2530" s="711"/>
      <c r="P2530" s="711"/>
      <c r="Q2530" s="711"/>
      <c r="R2530" s="711"/>
      <c r="S2530" s="711"/>
      <c r="T2530" s="711"/>
      <c r="U2530" s="711"/>
      <c r="V2530" s="711"/>
      <c r="W2530" s="711"/>
      <c r="X2530" s="711"/>
      <c r="Y2530" s="711"/>
      <c r="Z2530" s="485"/>
      <c r="AA2530" s="736"/>
      <c r="AB2530" s="484"/>
    </row>
    <row r="2531" spans="1:28" s="467" customFormat="1" x14ac:dyDescent="0.25">
      <c r="A2531" s="1210"/>
      <c r="B2531" s="1211" t="s">
        <v>2023</v>
      </c>
      <c r="C2531" s="444"/>
      <c r="D2531" s="846"/>
      <c r="E2531" s="1212"/>
      <c r="F2531" s="1213"/>
      <c r="G2531" s="847"/>
      <c r="H2531" s="711"/>
      <c r="I2531" s="711"/>
      <c r="J2531" s="711"/>
      <c r="K2531" s="711"/>
      <c r="L2531" s="711"/>
      <c r="M2531" s="711"/>
      <c r="N2531" s="711"/>
      <c r="O2531" s="711"/>
      <c r="P2531" s="711"/>
      <c r="Q2531" s="711"/>
      <c r="R2531" s="711"/>
      <c r="S2531" s="711"/>
      <c r="T2531" s="711"/>
      <c r="U2531" s="711"/>
      <c r="V2531" s="711"/>
      <c r="W2531" s="711"/>
      <c r="X2531" s="711"/>
      <c r="Y2531" s="711"/>
      <c r="Z2531" s="485"/>
      <c r="AA2531" s="736"/>
      <c r="AB2531" s="484"/>
    </row>
    <row r="2532" spans="1:28" s="467" customFormat="1" x14ac:dyDescent="0.25">
      <c r="A2532" s="1210"/>
      <c r="B2532" s="1211" t="s">
        <v>2024</v>
      </c>
      <c r="C2532" s="444"/>
      <c r="D2532" s="846"/>
      <c r="E2532" s="1212"/>
      <c r="F2532" s="1213"/>
      <c r="G2532" s="847"/>
      <c r="H2532" s="711"/>
      <c r="I2532" s="711"/>
      <c r="J2532" s="711"/>
      <c r="K2532" s="711"/>
      <c r="L2532" s="711"/>
      <c r="M2532" s="711"/>
      <c r="N2532" s="711"/>
      <c r="O2532" s="711"/>
      <c r="P2532" s="711"/>
      <c r="Q2532" s="711"/>
      <c r="R2532" s="711"/>
      <c r="S2532" s="711"/>
      <c r="T2532" s="711"/>
      <c r="U2532" s="711"/>
      <c r="V2532" s="711"/>
      <c r="W2532" s="711"/>
      <c r="X2532" s="711"/>
      <c r="Y2532" s="711"/>
      <c r="Z2532" s="485"/>
      <c r="AA2532" s="736"/>
      <c r="AB2532" s="484"/>
    </row>
    <row r="2533" spans="1:28" s="467" customFormat="1" x14ac:dyDescent="0.25">
      <c r="A2533" s="1210"/>
      <c r="B2533" s="1211" t="s">
        <v>2025</v>
      </c>
      <c r="C2533" s="444"/>
      <c r="D2533" s="846"/>
      <c r="E2533" s="1212"/>
      <c r="F2533" s="1213"/>
      <c r="G2533" s="847"/>
      <c r="H2533" s="711"/>
      <c r="I2533" s="711"/>
      <c r="J2533" s="711"/>
      <c r="K2533" s="711"/>
      <c r="L2533" s="711"/>
      <c r="M2533" s="711"/>
      <c r="N2533" s="711"/>
      <c r="O2533" s="711"/>
      <c r="P2533" s="711"/>
      <c r="Q2533" s="711"/>
      <c r="R2533" s="711"/>
      <c r="S2533" s="711"/>
      <c r="T2533" s="711"/>
      <c r="U2533" s="711"/>
      <c r="V2533" s="711"/>
      <c r="W2533" s="711"/>
      <c r="X2533" s="711"/>
      <c r="Y2533" s="711"/>
      <c r="Z2533" s="485"/>
      <c r="AA2533" s="736"/>
      <c r="AB2533" s="484"/>
    </row>
    <row r="2534" spans="1:28" s="467" customFormat="1" x14ac:dyDescent="0.25">
      <c r="A2534" s="1210"/>
      <c r="B2534" s="1211" t="s">
        <v>2026</v>
      </c>
      <c r="C2534" s="444"/>
      <c r="D2534" s="846"/>
      <c r="E2534" s="1212"/>
      <c r="F2534" s="1213"/>
      <c r="G2534" s="847"/>
      <c r="H2534" s="711"/>
      <c r="I2534" s="711"/>
      <c r="J2534" s="711"/>
      <c r="K2534" s="711"/>
      <c r="L2534" s="711"/>
      <c r="M2534" s="711"/>
      <c r="N2534" s="711"/>
      <c r="O2534" s="711"/>
      <c r="P2534" s="711"/>
      <c r="Q2534" s="711"/>
      <c r="R2534" s="711"/>
      <c r="S2534" s="711"/>
      <c r="T2534" s="711"/>
      <c r="U2534" s="711"/>
      <c r="V2534" s="711"/>
      <c r="W2534" s="711"/>
      <c r="X2534" s="711"/>
      <c r="Y2534" s="711"/>
      <c r="Z2534" s="485"/>
      <c r="AA2534" s="736"/>
      <c r="AB2534" s="484"/>
    </row>
    <row r="2535" spans="1:28" s="467" customFormat="1" x14ac:dyDescent="0.25">
      <c r="A2535" s="1210"/>
      <c r="B2535" s="1211" t="s">
        <v>2027</v>
      </c>
      <c r="C2535" s="444"/>
      <c r="D2535" s="846"/>
      <c r="E2535" s="1212"/>
      <c r="F2535" s="1213"/>
      <c r="G2535" s="847"/>
      <c r="H2535" s="711"/>
      <c r="I2535" s="711"/>
      <c r="J2535" s="711"/>
      <c r="K2535" s="711"/>
      <c r="L2535" s="711"/>
      <c r="M2535" s="711"/>
      <c r="N2535" s="711"/>
      <c r="O2535" s="711"/>
      <c r="P2535" s="711"/>
      <c r="Q2535" s="711"/>
      <c r="R2535" s="711"/>
      <c r="S2535" s="711"/>
      <c r="T2535" s="711"/>
      <c r="U2535" s="711"/>
      <c r="V2535" s="711"/>
      <c r="W2535" s="711"/>
      <c r="X2535" s="711"/>
      <c r="Y2535" s="711"/>
      <c r="Z2535" s="485"/>
      <c r="AA2535" s="736"/>
      <c r="AB2535" s="484"/>
    </row>
    <row r="2536" spans="1:28" s="467" customFormat="1" x14ac:dyDescent="0.25">
      <c r="A2536" s="1210"/>
      <c r="B2536" s="1211" t="s">
        <v>2028</v>
      </c>
      <c r="C2536" s="444"/>
      <c r="D2536" s="846"/>
      <c r="E2536" s="1212"/>
      <c r="F2536" s="1213"/>
      <c r="G2536" s="847"/>
      <c r="H2536" s="711"/>
      <c r="I2536" s="711"/>
      <c r="J2536" s="711"/>
      <c r="K2536" s="711"/>
      <c r="L2536" s="711"/>
      <c r="M2536" s="711"/>
      <c r="N2536" s="711"/>
      <c r="O2536" s="711"/>
      <c r="P2536" s="711"/>
      <c r="Q2536" s="711"/>
      <c r="R2536" s="711"/>
      <c r="S2536" s="711"/>
      <c r="T2536" s="711"/>
      <c r="U2536" s="711"/>
      <c r="V2536" s="711"/>
      <c r="W2536" s="711"/>
      <c r="X2536" s="711"/>
      <c r="Y2536" s="711"/>
      <c r="Z2536" s="485"/>
      <c r="AA2536" s="736"/>
      <c r="AB2536" s="484"/>
    </row>
    <row r="2537" spans="1:28" s="467" customFormat="1" x14ac:dyDescent="0.25">
      <c r="A2537" s="1210"/>
      <c r="B2537" s="1211" t="s">
        <v>2029</v>
      </c>
      <c r="C2537" s="444"/>
      <c r="D2537" s="846"/>
      <c r="E2537" s="1212"/>
      <c r="F2537" s="1213"/>
      <c r="G2537" s="847"/>
      <c r="H2537" s="711"/>
      <c r="I2537" s="711"/>
      <c r="J2537" s="711"/>
      <c r="K2537" s="711"/>
      <c r="L2537" s="711"/>
      <c r="M2537" s="711"/>
      <c r="N2537" s="711"/>
      <c r="O2537" s="711"/>
      <c r="P2537" s="711"/>
      <c r="Q2537" s="711"/>
      <c r="R2537" s="711"/>
      <c r="S2537" s="711"/>
      <c r="T2537" s="711"/>
      <c r="U2537" s="711"/>
      <c r="V2537" s="711"/>
      <c r="W2537" s="711"/>
      <c r="X2537" s="711"/>
      <c r="Y2537" s="711"/>
      <c r="Z2537" s="485"/>
      <c r="AA2537" s="736"/>
      <c r="AB2537" s="484"/>
    </row>
    <row r="2538" spans="1:28" s="467" customFormat="1" x14ac:dyDescent="0.25">
      <c r="A2538" s="1210"/>
      <c r="B2538" s="1211" t="s">
        <v>2030</v>
      </c>
      <c r="C2538" s="444"/>
      <c r="D2538" s="846"/>
      <c r="E2538" s="1212"/>
      <c r="F2538" s="1213"/>
      <c r="G2538" s="847"/>
      <c r="H2538" s="711"/>
      <c r="I2538" s="711"/>
      <c r="J2538" s="711"/>
      <c r="K2538" s="711"/>
      <c r="L2538" s="711"/>
      <c r="M2538" s="711"/>
      <c r="N2538" s="711"/>
      <c r="O2538" s="711"/>
      <c r="P2538" s="711"/>
      <c r="Q2538" s="711"/>
      <c r="R2538" s="711"/>
      <c r="S2538" s="711"/>
      <c r="T2538" s="711"/>
      <c r="U2538" s="711"/>
      <c r="V2538" s="711"/>
      <c r="W2538" s="711"/>
      <c r="X2538" s="711"/>
      <c r="Y2538" s="711"/>
      <c r="Z2538" s="485"/>
      <c r="AA2538" s="736"/>
      <c r="AB2538" s="484"/>
    </row>
    <row r="2539" spans="1:28" s="467" customFormat="1" x14ac:dyDescent="0.25">
      <c r="A2539" s="1210"/>
      <c r="B2539" s="1211" t="s">
        <v>2031</v>
      </c>
      <c r="C2539" s="444"/>
      <c r="D2539" s="846"/>
      <c r="E2539" s="1212"/>
      <c r="F2539" s="1213"/>
      <c r="G2539" s="847"/>
      <c r="H2539" s="711"/>
      <c r="I2539" s="711"/>
      <c r="J2539" s="711"/>
      <c r="K2539" s="711"/>
      <c r="L2539" s="711"/>
      <c r="M2539" s="711"/>
      <c r="N2539" s="711"/>
      <c r="O2539" s="711"/>
      <c r="P2539" s="711"/>
      <c r="Q2539" s="711"/>
      <c r="R2539" s="711"/>
      <c r="S2539" s="711"/>
      <c r="T2539" s="711"/>
      <c r="U2539" s="711"/>
      <c r="V2539" s="711"/>
      <c r="W2539" s="711"/>
      <c r="X2539" s="711"/>
      <c r="Y2539" s="711"/>
      <c r="Z2539" s="485"/>
      <c r="AA2539" s="736"/>
      <c r="AB2539" s="484"/>
    </row>
    <row r="2540" spans="1:28" s="467" customFormat="1" x14ac:dyDescent="0.25">
      <c r="A2540" s="1210"/>
      <c r="B2540" s="1211" t="s">
        <v>2032</v>
      </c>
      <c r="C2540" s="444"/>
      <c r="D2540" s="846"/>
      <c r="E2540" s="1212"/>
      <c r="F2540" s="1213"/>
      <c r="G2540" s="847"/>
      <c r="H2540" s="711"/>
      <c r="I2540" s="711"/>
      <c r="J2540" s="711"/>
      <c r="K2540" s="711"/>
      <c r="L2540" s="711"/>
      <c r="M2540" s="711"/>
      <c r="N2540" s="711"/>
      <c r="O2540" s="711"/>
      <c r="P2540" s="711"/>
      <c r="Q2540" s="711"/>
      <c r="R2540" s="711"/>
      <c r="S2540" s="711"/>
      <c r="T2540" s="711"/>
      <c r="U2540" s="711"/>
      <c r="V2540" s="711"/>
      <c r="W2540" s="711"/>
      <c r="X2540" s="711"/>
      <c r="Y2540" s="711"/>
      <c r="Z2540" s="485"/>
      <c r="AA2540" s="736"/>
      <c r="AB2540" s="484"/>
    </row>
    <row r="2541" spans="1:28" s="467" customFormat="1" x14ac:dyDescent="0.25">
      <c r="A2541" s="1210"/>
      <c r="B2541" s="1211" t="s">
        <v>2033</v>
      </c>
      <c r="C2541" s="444"/>
      <c r="D2541" s="846"/>
      <c r="E2541" s="1212"/>
      <c r="F2541" s="1213"/>
      <c r="G2541" s="847"/>
      <c r="H2541" s="711"/>
      <c r="I2541" s="711"/>
      <c r="J2541" s="711"/>
      <c r="K2541" s="711"/>
      <c r="L2541" s="711"/>
      <c r="M2541" s="711"/>
      <c r="N2541" s="711"/>
      <c r="O2541" s="711"/>
      <c r="P2541" s="711"/>
      <c r="Q2541" s="711"/>
      <c r="R2541" s="711"/>
      <c r="S2541" s="711"/>
      <c r="T2541" s="711"/>
      <c r="U2541" s="711"/>
      <c r="V2541" s="711"/>
      <c r="W2541" s="711"/>
      <c r="X2541" s="711"/>
      <c r="Y2541" s="711"/>
      <c r="Z2541" s="485"/>
      <c r="AA2541" s="736"/>
      <c r="AB2541" s="484"/>
    </row>
    <row r="2542" spans="1:28" s="467" customFormat="1" x14ac:dyDescent="0.25">
      <c r="A2542" s="1210"/>
      <c r="B2542" s="1211" t="s">
        <v>2034</v>
      </c>
      <c r="C2542" s="444"/>
      <c r="D2542" s="846"/>
      <c r="E2542" s="1212"/>
      <c r="F2542" s="1213"/>
      <c r="G2542" s="847"/>
      <c r="H2542" s="711"/>
      <c r="I2542" s="711"/>
      <c r="J2542" s="711"/>
      <c r="K2542" s="711"/>
      <c r="L2542" s="711"/>
      <c r="M2542" s="711"/>
      <c r="N2542" s="711"/>
      <c r="O2542" s="711"/>
      <c r="P2542" s="711"/>
      <c r="Q2542" s="711"/>
      <c r="R2542" s="711"/>
      <c r="S2542" s="711"/>
      <c r="T2542" s="711"/>
      <c r="U2542" s="711"/>
      <c r="V2542" s="711"/>
      <c r="W2542" s="711"/>
      <c r="X2542" s="711"/>
      <c r="Y2542" s="711"/>
      <c r="Z2542" s="485"/>
      <c r="AA2542" s="736"/>
      <c r="AB2542" s="484"/>
    </row>
    <row r="2543" spans="1:28" s="467" customFormat="1" x14ac:dyDescent="0.25">
      <c r="A2543" s="1210"/>
      <c r="B2543" s="1211" t="s">
        <v>2035</v>
      </c>
      <c r="C2543" s="444"/>
      <c r="D2543" s="846"/>
      <c r="E2543" s="1212"/>
      <c r="F2543" s="1213"/>
      <c r="G2543" s="847"/>
      <c r="H2543" s="711"/>
      <c r="I2543" s="711"/>
      <c r="J2543" s="711"/>
      <c r="K2543" s="711"/>
      <c r="L2543" s="711"/>
      <c r="M2543" s="711"/>
      <c r="N2543" s="711"/>
      <c r="O2543" s="711"/>
      <c r="P2543" s="711"/>
      <c r="Q2543" s="711"/>
      <c r="R2543" s="711"/>
      <c r="S2543" s="711"/>
      <c r="T2543" s="711"/>
      <c r="U2543" s="711"/>
      <c r="V2543" s="711"/>
      <c r="W2543" s="711"/>
      <c r="X2543" s="711"/>
      <c r="Y2543" s="711"/>
      <c r="Z2543" s="485"/>
      <c r="AA2543" s="736"/>
      <c r="AB2543" s="484"/>
    </row>
    <row r="2544" spans="1:28" s="467" customFormat="1" x14ac:dyDescent="0.25">
      <c r="A2544" s="1210"/>
      <c r="B2544" s="1211" t="s">
        <v>2036</v>
      </c>
      <c r="C2544" s="444"/>
      <c r="D2544" s="846"/>
      <c r="E2544" s="1212"/>
      <c r="F2544" s="1213"/>
      <c r="G2544" s="847"/>
      <c r="H2544" s="711"/>
      <c r="I2544" s="711"/>
      <c r="J2544" s="711"/>
      <c r="K2544" s="711"/>
      <c r="L2544" s="711"/>
      <c r="M2544" s="711"/>
      <c r="N2544" s="711"/>
      <c r="O2544" s="711"/>
      <c r="P2544" s="711"/>
      <c r="Q2544" s="711"/>
      <c r="R2544" s="711"/>
      <c r="S2544" s="711"/>
      <c r="T2544" s="711"/>
      <c r="U2544" s="711"/>
      <c r="V2544" s="711"/>
      <c r="W2544" s="711"/>
      <c r="X2544" s="711"/>
      <c r="Y2544" s="711"/>
      <c r="Z2544" s="485"/>
      <c r="AA2544" s="736"/>
      <c r="AB2544" s="484"/>
    </row>
    <row r="2545" spans="1:28" s="467" customFormat="1" x14ac:dyDescent="0.25">
      <c r="A2545" s="1210"/>
      <c r="B2545" s="1211" t="s">
        <v>2037</v>
      </c>
      <c r="C2545" s="444"/>
      <c r="D2545" s="846"/>
      <c r="E2545" s="1212"/>
      <c r="F2545" s="1213"/>
      <c r="G2545" s="847"/>
      <c r="H2545" s="711"/>
      <c r="I2545" s="711"/>
      <c r="J2545" s="711"/>
      <c r="K2545" s="711"/>
      <c r="L2545" s="711"/>
      <c r="M2545" s="711"/>
      <c r="N2545" s="711"/>
      <c r="O2545" s="711"/>
      <c r="P2545" s="711"/>
      <c r="Q2545" s="711"/>
      <c r="R2545" s="711"/>
      <c r="S2545" s="711"/>
      <c r="T2545" s="711"/>
      <c r="U2545" s="711"/>
      <c r="V2545" s="711"/>
      <c r="W2545" s="711"/>
      <c r="X2545" s="711"/>
      <c r="Y2545" s="711"/>
      <c r="Z2545" s="485"/>
      <c r="AA2545" s="736"/>
      <c r="AB2545" s="484"/>
    </row>
    <row r="2546" spans="1:28" s="467" customFormat="1" x14ac:dyDescent="0.25">
      <c r="A2546" s="1210"/>
      <c r="B2546" s="1211" t="s">
        <v>2038</v>
      </c>
      <c r="C2546" s="444"/>
      <c r="D2546" s="846"/>
      <c r="E2546" s="1212"/>
      <c r="F2546" s="1213"/>
      <c r="G2546" s="847"/>
      <c r="H2546" s="711"/>
      <c r="I2546" s="711"/>
      <c r="J2546" s="711"/>
      <c r="K2546" s="711"/>
      <c r="L2546" s="711"/>
      <c r="M2546" s="711"/>
      <c r="N2546" s="711"/>
      <c r="O2546" s="711"/>
      <c r="P2546" s="711"/>
      <c r="Q2546" s="711"/>
      <c r="R2546" s="711"/>
      <c r="S2546" s="711"/>
      <c r="T2546" s="711"/>
      <c r="U2546" s="711"/>
      <c r="V2546" s="711"/>
      <c r="W2546" s="711"/>
      <c r="X2546" s="711"/>
      <c r="Y2546" s="711"/>
      <c r="Z2546" s="485"/>
      <c r="AA2546" s="736"/>
      <c r="AB2546" s="484"/>
    </row>
    <row r="2547" spans="1:28" s="467" customFormat="1" x14ac:dyDescent="0.25">
      <c r="A2547" s="1210"/>
      <c r="B2547" s="1211" t="s">
        <v>2039</v>
      </c>
      <c r="C2547" s="444"/>
      <c r="D2547" s="846"/>
      <c r="E2547" s="1212"/>
      <c r="F2547" s="1213"/>
      <c r="G2547" s="847"/>
      <c r="H2547" s="711"/>
      <c r="I2547" s="711"/>
      <c r="J2547" s="711"/>
      <c r="K2547" s="711"/>
      <c r="L2547" s="711"/>
      <c r="M2547" s="711"/>
      <c r="N2547" s="711"/>
      <c r="O2547" s="711"/>
      <c r="P2547" s="711"/>
      <c r="Q2547" s="711"/>
      <c r="R2547" s="711"/>
      <c r="S2547" s="711"/>
      <c r="T2547" s="711"/>
      <c r="U2547" s="711"/>
      <c r="V2547" s="711"/>
      <c r="W2547" s="711"/>
      <c r="X2547" s="711"/>
      <c r="Y2547" s="711"/>
      <c r="Z2547" s="485"/>
      <c r="AA2547" s="736"/>
      <c r="AB2547" s="484"/>
    </row>
    <row r="2548" spans="1:28" s="467" customFormat="1" x14ac:dyDescent="0.25">
      <c r="A2548" s="1210"/>
      <c r="B2548" s="1211" t="s">
        <v>2040</v>
      </c>
      <c r="C2548" s="444"/>
      <c r="D2548" s="846"/>
      <c r="E2548" s="1212"/>
      <c r="F2548" s="1213"/>
      <c r="G2548" s="847"/>
      <c r="H2548" s="711"/>
      <c r="I2548" s="711"/>
      <c r="J2548" s="711"/>
      <c r="K2548" s="711"/>
      <c r="L2548" s="711"/>
      <c r="M2548" s="711"/>
      <c r="N2548" s="711"/>
      <c r="O2548" s="711"/>
      <c r="P2548" s="711"/>
      <c r="Q2548" s="711"/>
      <c r="R2548" s="711"/>
      <c r="S2548" s="711"/>
      <c r="T2548" s="711"/>
      <c r="U2548" s="711"/>
      <c r="V2548" s="711"/>
      <c r="W2548" s="711"/>
      <c r="X2548" s="711"/>
      <c r="Y2548" s="711"/>
      <c r="Z2548" s="485"/>
      <c r="AA2548" s="736"/>
      <c r="AB2548" s="484"/>
    </row>
    <row r="2549" spans="1:28" s="467" customFormat="1" x14ac:dyDescent="0.25">
      <c r="A2549" s="1210"/>
      <c r="B2549" s="1211" t="s">
        <v>2041</v>
      </c>
      <c r="C2549" s="444"/>
      <c r="D2549" s="846"/>
      <c r="E2549" s="1212"/>
      <c r="F2549" s="1213"/>
      <c r="G2549" s="847"/>
      <c r="H2549" s="711"/>
      <c r="I2549" s="711"/>
      <c r="J2549" s="711"/>
      <c r="K2549" s="711"/>
      <c r="L2549" s="711"/>
      <c r="M2549" s="711"/>
      <c r="N2549" s="711"/>
      <c r="O2549" s="711"/>
      <c r="P2549" s="711"/>
      <c r="Q2549" s="711"/>
      <c r="R2549" s="711"/>
      <c r="S2549" s="711"/>
      <c r="T2549" s="711"/>
      <c r="U2549" s="711"/>
      <c r="V2549" s="711"/>
      <c r="W2549" s="711"/>
      <c r="X2549" s="711"/>
      <c r="Y2549" s="711"/>
      <c r="Z2549" s="485"/>
      <c r="AA2549" s="736"/>
      <c r="AB2549" s="484"/>
    </row>
    <row r="2550" spans="1:28" s="467" customFormat="1" x14ac:dyDescent="0.25">
      <c r="A2550" s="1210"/>
      <c r="B2550" s="1211" t="s">
        <v>2042</v>
      </c>
      <c r="C2550" s="444"/>
      <c r="D2550" s="846"/>
      <c r="E2550" s="1212"/>
      <c r="F2550" s="1213"/>
      <c r="G2550" s="847"/>
      <c r="H2550" s="711"/>
      <c r="I2550" s="711"/>
      <c r="J2550" s="711"/>
      <c r="K2550" s="711"/>
      <c r="L2550" s="711"/>
      <c r="M2550" s="711"/>
      <c r="N2550" s="711"/>
      <c r="O2550" s="711"/>
      <c r="P2550" s="711"/>
      <c r="Q2550" s="711"/>
      <c r="R2550" s="711"/>
      <c r="S2550" s="711"/>
      <c r="T2550" s="711"/>
      <c r="U2550" s="711"/>
      <c r="V2550" s="711"/>
      <c r="W2550" s="711"/>
      <c r="X2550" s="711"/>
      <c r="Y2550" s="711"/>
      <c r="Z2550" s="485"/>
      <c r="AA2550" s="736"/>
      <c r="AB2550" s="484"/>
    </row>
    <row r="2551" spans="1:28" s="467" customFormat="1" x14ac:dyDescent="0.25">
      <c r="A2551" s="1210"/>
      <c r="B2551" s="1211" t="s">
        <v>2043</v>
      </c>
      <c r="C2551" s="444"/>
      <c r="D2551" s="846"/>
      <c r="E2551" s="1212"/>
      <c r="F2551" s="1213"/>
      <c r="G2551" s="847"/>
      <c r="H2551" s="711"/>
      <c r="I2551" s="711"/>
      <c r="J2551" s="711"/>
      <c r="K2551" s="711"/>
      <c r="L2551" s="711"/>
      <c r="M2551" s="711"/>
      <c r="N2551" s="711"/>
      <c r="O2551" s="711"/>
      <c r="P2551" s="711"/>
      <c r="Q2551" s="711"/>
      <c r="R2551" s="711"/>
      <c r="S2551" s="711"/>
      <c r="T2551" s="711"/>
      <c r="U2551" s="711"/>
      <c r="V2551" s="711"/>
      <c r="W2551" s="711"/>
      <c r="X2551" s="711"/>
      <c r="Y2551" s="711"/>
      <c r="Z2551" s="485"/>
      <c r="AA2551" s="736"/>
      <c r="AB2551" s="484"/>
    </row>
    <row r="2552" spans="1:28" s="467" customFormat="1" x14ac:dyDescent="0.25">
      <c r="A2552" s="1210"/>
      <c r="B2552" s="1211" t="s">
        <v>2044</v>
      </c>
      <c r="C2552" s="444"/>
      <c r="D2552" s="846"/>
      <c r="E2552" s="1212"/>
      <c r="F2552" s="1213"/>
      <c r="G2552" s="847"/>
      <c r="H2552" s="711"/>
      <c r="I2552" s="711"/>
      <c r="J2552" s="711"/>
      <c r="K2552" s="711"/>
      <c r="L2552" s="711"/>
      <c r="M2552" s="711"/>
      <c r="N2552" s="711"/>
      <c r="O2552" s="711"/>
      <c r="P2552" s="711"/>
      <c r="Q2552" s="711"/>
      <c r="R2552" s="711"/>
      <c r="S2552" s="711"/>
      <c r="T2552" s="711"/>
      <c r="U2552" s="711"/>
      <c r="V2552" s="711"/>
      <c r="W2552" s="711"/>
      <c r="X2552" s="711"/>
      <c r="Y2552" s="711"/>
      <c r="Z2552" s="485"/>
      <c r="AA2552" s="736"/>
      <c r="AB2552" s="484"/>
    </row>
    <row r="2553" spans="1:28" s="467" customFormat="1" x14ac:dyDescent="0.25">
      <c r="A2553" s="1210"/>
      <c r="B2553" s="1211" t="s">
        <v>2045</v>
      </c>
      <c r="C2553" s="444"/>
      <c r="D2553" s="846"/>
      <c r="E2553" s="1212"/>
      <c r="F2553" s="1213"/>
      <c r="G2553" s="847"/>
      <c r="H2553" s="711"/>
      <c r="I2553" s="711"/>
      <c r="J2553" s="711"/>
      <c r="K2553" s="711"/>
      <c r="L2553" s="711"/>
      <c r="M2553" s="711"/>
      <c r="N2553" s="711"/>
      <c r="O2553" s="711"/>
      <c r="P2553" s="711"/>
      <c r="Q2553" s="711"/>
      <c r="R2553" s="711"/>
      <c r="S2553" s="711"/>
      <c r="T2553" s="711"/>
      <c r="U2553" s="711"/>
      <c r="V2553" s="711"/>
      <c r="W2553" s="711"/>
      <c r="X2553" s="711"/>
      <c r="Y2553" s="711"/>
      <c r="Z2553" s="485"/>
      <c r="AA2553" s="736"/>
      <c r="AB2553" s="484"/>
    </row>
    <row r="2554" spans="1:28" s="467" customFormat="1" x14ac:dyDescent="0.25">
      <c r="A2554" s="1210"/>
      <c r="B2554" s="1211" t="s">
        <v>2046</v>
      </c>
      <c r="C2554" s="444"/>
      <c r="D2554" s="846"/>
      <c r="E2554" s="1212"/>
      <c r="F2554" s="1213"/>
      <c r="G2554" s="847"/>
      <c r="H2554" s="711"/>
      <c r="I2554" s="711"/>
      <c r="J2554" s="711"/>
      <c r="K2554" s="711"/>
      <c r="L2554" s="711"/>
      <c r="M2554" s="711"/>
      <c r="N2554" s="711"/>
      <c r="O2554" s="711"/>
      <c r="P2554" s="711"/>
      <c r="Q2554" s="711"/>
      <c r="R2554" s="711"/>
      <c r="S2554" s="711"/>
      <c r="T2554" s="711"/>
      <c r="U2554" s="711"/>
      <c r="V2554" s="711"/>
      <c r="W2554" s="711"/>
      <c r="X2554" s="711"/>
      <c r="Y2554" s="711"/>
      <c r="Z2554" s="485"/>
      <c r="AA2554" s="736"/>
      <c r="AB2554" s="484"/>
    </row>
    <row r="2555" spans="1:28" s="467" customFormat="1" x14ac:dyDescent="0.25">
      <c r="A2555" s="1210"/>
      <c r="B2555" s="1211" t="s">
        <v>2047</v>
      </c>
      <c r="C2555" s="444"/>
      <c r="D2555" s="846"/>
      <c r="E2555" s="1212"/>
      <c r="F2555" s="1213"/>
      <c r="G2555" s="847"/>
      <c r="H2555" s="711"/>
      <c r="I2555" s="711"/>
      <c r="J2555" s="711"/>
      <c r="K2555" s="711"/>
      <c r="L2555" s="711"/>
      <c r="M2555" s="711"/>
      <c r="N2555" s="711"/>
      <c r="O2555" s="711"/>
      <c r="P2555" s="711"/>
      <c r="Q2555" s="711"/>
      <c r="R2555" s="711"/>
      <c r="S2555" s="711"/>
      <c r="T2555" s="711"/>
      <c r="U2555" s="711"/>
      <c r="V2555" s="711"/>
      <c r="W2555" s="711"/>
      <c r="X2555" s="711"/>
      <c r="Y2555" s="711"/>
      <c r="Z2555" s="485"/>
      <c r="AA2555" s="736"/>
      <c r="AB2555" s="484"/>
    </row>
    <row r="2556" spans="1:28" s="467" customFormat="1" x14ac:dyDescent="0.25">
      <c r="A2556" s="1210"/>
      <c r="B2556" s="1211" t="s">
        <v>2048</v>
      </c>
      <c r="C2556" s="444"/>
      <c r="D2556" s="846"/>
      <c r="E2556" s="1212"/>
      <c r="F2556" s="1213"/>
      <c r="G2556" s="847"/>
      <c r="H2556" s="711"/>
      <c r="I2556" s="711"/>
      <c r="J2556" s="711"/>
      <c r="K2556" s="711"/>
      <c r="L2556" s="711"/>
      <c r="M2556" s="711"/>
      <c r="N2556" s="711"/>
      <c r="O2556" s="711"/>
      <c r="P2556" s="711"/>
      <c r="Q2556" s="711"/>
      <c r="R2556" s="711"/>
      <c r="S2556" s="711"/>
      <c r="T2556" s="711"/>
      <c r="U2556" s="711"/>
      <c r="V2556" s="711"/>
      <c r="W2556" s="711"/>
      <c r="X2556" s="711"/>
      <c r="Y2556" s="711"/>
      <c r="Z2556" s="485"/>
      <c r="AA2556" s="736"/>
      <c r="AB2556" s="484"/>
    </row>
    <row r="2557" spans="1:28" s="467" customFormat="1" x14ac:dyDescent="0.25">
      <c r="A2557" s="1210"/>
      <c r="B2557" s="1211" t="s">
        <v>2049</v>
      </c>
      <c r="C2557" s="444"/>
      <c r="D2557" s="846"/>
      <c r="E2557" s="1212"/>
      <c r="F2557" s="1213"/>
      <c r="G2557" s="847"/>
      <c r="H2557" s="711"/>
      <c r="I2557" s="711"/>
      <c r="J2557" s="711"/>
      <c r="K2557" s="711"/>
      <c r="L2557" s="711"/>
      <c r="M2557" s="711"/>
      <c r="N2557" s="711"/>
      <c r="O2557" s="711"/>
      <c r="P2557" s="711"/>
      <c r="Q2557" s="711"/>
      <c r="R2557" s="711"/>
      <c r="S2557" s="711"/>
      <c r="T2557" s="711"/>
      <c r="U2557" s="711"/>
      <c r="V2557" s="711"/>
      <c r="W2557" s="711"/>
      <c r="X2557" s="711"/>
      <c r="Y2557" s="711"/>
      <c r="Z2557" s="485"/>
      <c r="AA2557" s="736"/>
      <c r="AB2557" s="484"/>
    </row>
    <row r="2558" spans="1:28" s="467" customFormat="1" x14ac:dyDescent="0.25">
      <c r="A2558" s="1210"/>
      <c r="B2558" s="1211" t="s">
        <v>2050</v>
      </c>
      <c r="C2558" s="444"/>
      <c r="D2558" s="846"/>
      <c r="E2558" s="1212"/>
      <c r="F2558" s="1213"/>
      <c r="G2558" s="847"/>
      <c r="H2558" s="711"/>
      <c r="I2558" s="711"/>
      <c r="J2558" s="711"/>
      <c r="K2558" s="711"/>
      <c r="L2558" s="711"/>
      <c r="M2558" s="711"/>
      <c r="N2558" s="711"/>
      <c r="O2558" s="711"/>
      <c r="P2558" s="711"/>
      <c r="Q2558" s="711"/>
      <c r="R2558" s="711"/>
      <c r="S2558" s="711"/>
      <c r="T2558" s="711"/>
      <c r="U2558" s="711"/>
      <c r="V2558" s="711"/>
      <c r="W2558" s="711"/>
      <c r="X2558" s="711"/>
      <c r="Y2558" s="711"/>
      <c r="Z2558" s="485"/>
      <c r="AA2558" s="736"/>
      <c r="AB2558" s="484"/>
    </row>
    <row r="2559" spans="1:28" s="467" customFormat="1" x14ac:dyDescent="0.25">
      <c r="A2559" s="1210"/>
      <c r="B2559" s="1211" t="s">
        <v>2051</v>
      </c>
      <c r="C2559" s="444"/>
      <c r="D2559" s="846"/>
      <c r="E2559" s="1212"/>
      <c r="F2559" s="1213"/>
      <c r="G2559" s="847"/>
      <c r="H2559" s="711"/>
      <c r="I2559" s="711"/>
      <c r="J2559" s="711"/>
      <c r="K2559" s="711"/>
      <c r="L2559" s="711"/>
      <c r="M2559" s="711"/>
      <c r="N2559" s="711"/>
      <c r="O2559" s="711"/>
      <c r="P2559" s="711"/>
      <c r="Q2559" s="711"/>
      <c r="R2559" s="711"/>
      <c r="S2559" s="711"/>
      <c r="T2559" s="711"/>
      <c r="U2559" s="711"/>
      <c r="V2559" s="711"/>
      <c r="W2559" s="711"/>
      <c r="X2559" s="711"/>
      <c r="Y2559" s="711"/>
      <c r="Z2559" s="485"/>
      <c r="AA2559" s="736"/>
      <c r="AB2559" s="484"/>
    </row>
    <row r="2560" spans="1:28" s="467" customFormat="1" x14ac:dyDescent="0.25">
      <c r="A2560" s="1210"/>
      <c r="B2560" s="1211" t="s">
        <v>2052</v>
      </c>
      <c r="C2560" s="444"/>
      <c r="D2560" s="846"/>
      <c r="E2560" s="1212"/>
      <c r="F2560" s="1213"/>
      <c r="G2560" s="847"/>
      <c r="H2560" s="711"/>
      <c r="I2560" s="711"/>
      <c r="J2560" s="711"/>
      <c r="K2560" s="711"/>
      <c r="L2560" s="711"/>
      <c r="M2560" s="711"/>
      <c r="N2560" s="711"/>
      <c r="O2560" s="711"/>
      <c r="P2560" s="711"/>
      <c r="Q2560" s="711"/>
      <c r="R2560" s="711"/>
      <c r="S2560" s="711"/>
      <c r="T2560" s="711"/>
      <c r="U2560" s="711"/>
      <c r="V2560" s="711"/>
      <c r="W2560" s="711"/>
      <c r="X2560" s="711"/>
      <c r="Y2560" s="711"/>
      <c r="Z2560" s="485"/>
      <c r="AA2560" s="736"/>
      <c r="AB2560" s="484"/>
    </row>
    <row r="2561" spans="1:28" s="467" customFormat="1" x14ac:dyDescent="0.25">
      <c r="A2561" s="1210"/>
      <c r="B2561" s="1211"/>
      <c r="C2561" s="444"/>
      <c r="D2561" s="846"/>
      <c r="E2561" s="1212"/>
      <c r="F2561" s="1213"/>
      <c r="G2561" s="847"/>
      <c r="H2561" s="711"/>
      <c r="I2561" s="711"/>
      <c r="J2561" s="711"/>
      <c r="K2561" s="711"/>
      <c r="L2561" s="711"/>
      <c r="M2561" s="711"/>
      <c r="N2561" s="711"/>
      <c r="O2561" s="711"/>
      <c r="P2561" s="711"/>
      <c r="Q2561" s="711"/>
      <c r="R2561" s="711"/>
      <c r="S2561" s="711"/>
      <c r="T2561" s="711"/>
      <c r="U2561" s="711"/>
      <c r="V2561" s="711"/>
      <c r="W2561" s="711"/>
      <c r="X2561" s="711"/>
      <c r="Y2561" s="711"/>
      <c r="Z2561" s="485"/>
      <c r="AA2561" s="736"/>
      <c r="AB2561" s="484"/>
    </row>
    <row r="2562" spans="1:28" s="467" customFormat="1" ht="25.5" x14ac:dyDescent="0.25">
      <c r="A2562" s="212">
        <v>39</v>
      </c>
      <c r="B2562" s="1220" t="s">
        <v>663</v>
      </c>
      <c r="C2562" s="213" t="s">
        <v>751</v>
      </c>
      <c r="D2562" s="214" t="s">
        <v>1770</v>
      </c>
      <c r="E2562" s="215" t="s">
        <v>2053</v>
      </c>
      <c r="F2562" s="216" t="s">
        <v>1772</v>
      </c>
      <c r="G2562" s="217" t="s">
        <v>44</v>
      </c>
      <c r="H2562" s="218" t="s">
        <v>44</v>
      </c>
      <c r="I2562" s="218" t="s">
        <v>44</v>
      </c>
      <c r="J2562" s="218" t="s">
        <v>44</v>
      </c>
      <c r="K2562" s="1209">
        <f>SUM(L2562-15)</f>
        <v>42055</v>
      </c>
      <c r="L2562" s="218">
        <f>SUM(M2562*1)</f>
        <v>42070</v>
      </c>
      <c r="M2562" s="218">
        <f>SUM(N2562*1)</f>
        <v>42070</v>
      </c>
      <c r="N2562" s="218">
        <f>SUM(O2562-1)</f>
        <v>42070</v>
      </c>
      <c r="O2562" s="218">
        <f>SUM(U2562-3)</f>
        <v>42071</v>
      </c>
      <c r="P2562" s="218">
        <f>SUM(U2562*1)</f>
        <v>42074</v>
      </c>
      <c r="Q2562" s="218" t="s">
        <v>44</v>
      </c>
      <c r="R2562" s="218" t="s">
        <v>44</v>
      </c>
      <c r="S2562" s="218" t="s">
        <v>44</v>
      </c>
      <c r="T2562" s="218" t="s">
        <v>44</v>
      </c>
      <c r="U2562" s="218">
        <f>SUM(V2562-3)</f>
        <v>42074</v>
      </c>
      <c r="V2562" s="218">
        <f>SUM(W2562-3)</f>
        <v>42077</v>
      </c>
      <c r="W2562" s="218">
        <v>42080</v>
      </c>
      <c r="X2562" s="218">
        <f>W2562</f>
        <v>42080</v>
      </c>
      <c r="Y2562" s="218"/>
      <c r="Z2562" s="219"/>
      <c r="AA2562" s="220">
        <v>100000</v>
      </c>
      <c r="AB2562" s="220"/>
    </row>
    <row r="2563" spans="1:28" s="467" customFormat="1" x14ac:dyDescent="0.25">
      <c r="A2563" s="1210"/>
      <c r="B2563" s="1211" t="s">
        <v>2054</v>
      </c>
      <c r="C2563" s="444"/>
      <c r="D2563" s="846"/>
      <c r="E2563" s="1212"/>
      <c r="F2563" s="1213"/>
      <c r="G2563" s="847"/>
      <c r="H2563" s="711"/>
      <c r="I2563" s="711"/>
      <c r="J2563" s="711"/>
      <c r="K2563" s="711"/>
      <c r="L2563" s="711"/>
      <c r="M2563" s="711"/>
      <c r="N2563" s="711"/>
      <c r="O2563" s="711"/>
      <c r="P2563" s="711"/>
      <c r="Q2563" s="711"/>
      <c r="R2563" s="711"/>
      <c r="S2563" s="711"/>
      <c r="T2563" s="711"/>
      <c r="U2563" s="711"/>
      <c r="V2563" s="711"/>
      <c r="W2563" s="711"/>
      <c r="X2563" s="711"/>
      <c r="Y2563" s="711"/>
      <c r="Z2563" s="485"/>
      <c r="AA2563" s="736"/>
      <c r="AB2563" s="484"/>
    </row>
    <row r="2564" spans="1:28" s="467" customFormat="1" x14ac:dyDescent="0.25">
      <c r="A2564" s="1210"/>
      <c r="B2564" s="1211" t="s">
        <v>2055</v>
      </c>
      <c r="C2564" s="444"/>
      <c r="D2564" s="846"/>
      <c r="E2564" s="1212"/>
      <c r="F2564" s="1213"/>
      <c r="G2564" s="847"/>
      <c r="H2564" s="711"/>
      <c r="I2564" s="711"/>
      <c r="J2564" s="711"/>
      <c r="K2564" s="711"/>
      <c r="L2564" s="711"/>
      <c r="M2564" s="711"/>
      <c r="N2564" s="711"/>
      <c r="O2564" s="711"/>
      <c r="P2564" s="711"/>
      <c r="Q2564" s="711"/>
      <c r="R2564" s="711"/>
      <c r="S2564" s="711"/>
      <c r="T2564" s="711"/>
      <c r="U2564" s="711"/>
      <c r="V2564" s="711"/>
      <c r="W2564" s="711"/>
      <c r="X2564" s="711"/>
      <c r="Y2564" s="711"/>
      <c r="Z2564" s="485"/>
      <c r="AA2564" s="736"/>
      <c r="AB2564" s="484"/>
    </row>
    <row r="2565" spans="1:28" s="467" customFormat="1" x14ac:dyDescent="0.25">
      <c r="A2565" s="1210"/>
      <c r="B2565" s="1211" t="s">
        <v>2056</v>
      </c>
      <c r="C2565" s="444"/>
      <c r="D2565" s="846"/>
      <c r="E2565" s="1212"/>
      <c r="F2565" s="1213"/>
      <c r="G2565" s="847"/>
      <c r="H2565" s="711"/>
      <c r="I2565" s="711"/>
      <c r="J2565" s="711"/>
      <c r="K2565" s="711"/>
      <c r="L2565" s="711"/>
      <c r="M2565" s="711"/>
      <c r="N2565" s="711"/>
      <c r="O2565" s="711"/>
      <c r="P2565" s="711"/>
      <c r="Q2565" s="711"/>
      <c r="R2565" s="711"/>
      <c r="S2565" s="711"/>
      <c r="T2565" s="711"/>
      <c r="U2565" s="711"/>
      <c r="V2565" s="711"/>
      <c r="W2565" s="711"/>
      <c r="X2565" s="711"/>
      <c r="Y2565" s="711"/>
      <c r="Z2565" s="485"/>
      <c r="AA2565" s="736"/>
      <c r="AB2565" s="484"/>
    </row>
    <row r="2566" spans="1:28" s="467" customFormat="1" x14ac:dyDescent="0.25">
      <c r="A2566" s="1210"/>
      <c r="B2566" s="1211" t="s">
        <v>2057</v>
      </c>
      <c r="C2566" s="444"/>
      <c r="D2566" s="846"/>
      <c r="E2566" s="1212"/>
      <c r="F2566" s="1213"/>
      <c r="G2566" s="847"/>
      <c r="H2566" s="711"/>
      <c r="I2566" s="711"/>
      <c r="J2566" s="711"/>
      <c r="K2566" s="711"/>
      <c r="L2566" s="711"/>
      <c r="M2566" s="711"/>
      <c r="N2566" s="711"/>
      <c r="O2566" s="711"/>
      <c r="P2566" s="711"/>
      <c r="Q2566" s="711"/>
      <c r="R2566" s="711"/>
      <c r="S2566" s="711"/>
      <c r="T2566" s="711"/>
      <c r="U2566" s="711"/>
      <c r="V2566" s="711"/>
      <c r="W2566" s="711"/>
      <c r="X2566" s="711"/>
      <c r="Y2566" s="711"/>
      <c r="Z2566" s="485"/>
      <c r="AA2566" s="736"/>
      <c r="AB2566" s="484"/>
    </row>
    <row r="2567" spans="1:28" s="467" customFormat="1" x14ac:dyDescent="0.25">
      <c r="A2567" s="1210"/>
      <c r="B2567" s="1211" t="s">
        <v>2058</v>
      </c>
      <c r="C2567" s="444"/>
      <c r="D2567" s="846"/>
      <c r="E2567" s="1212"/>
      <c r="F2567" s="1213"/>
      <c r="G2567" s="847"/>
      <c r="H2567" s="711"/>
      <c r="I2567" s="711"/>
      <c r="J2567" s="711"/>
      <c r="K2567" s="711"/>
      <c r="L2567" s="711"/>
      <c r="M2567" s="711"/>
      <c r="N2567" s="711"/>
      <c r="O2567" s="711"/>
      <c r="P2567" s="711"/>
      <c r="Q2567" s="711"/>
      <c r="R2567" s="711"/>
      <c r="S2567" s="711"/>
      <c r="T2567" s="711"/>
      <c r="U2567" s="711"/>
      <c r="V2567" s="711"/>
      <c r="W2567" s="711"/>
      <c r="X2567" s="711"/>
      <c r="Y2567" s="711"/>
      <c r="Z2567" s="485"/>
      <c r="AA2567" s="736"/>
      <c r="AB2567" s="484"/>
    </row>
    <row r="2568" spans="1:28" s="467" customFormat="1" x14ac:dyDescent="0.25">
      <c r="A2568" s="1210"/>
      <c r="B2568" s="1211" t="s">
        <v>2059</v>
      </c>
      <c r="C2568" s="444"/>
      <c r="D2568" s="846"/>
      <c r="E2568" s="1212"/>
      <c r="F2568" s="1213"/>
      <c r="G2568" s="847"/>
      <c r="H2568" s="711"/>
      <c r="I2568" s="711"/>
      <c r="J2568" s="711"/>
      <c r="K2568" s="711"/>
      <c r="L2568" s="711"/>
      <c r="M2568" s="711"/>
      <c r="N2568" s="711"/>
      <c r="O2568" s="711"/>
      <c r="P2568" s="711"/>
      <c r="Q2568" s="711"/>
      <c r="R2568" s="711"/>
      <c r="S2568" s="711"/>
      <c r="T2568" s="711"/>
      <c r="U2568" s="711"/>
      <c r="V2568" s="711"/>
      <c r="W2568" s="711"/>
      <c r="X2568" s="711"/>
      <c r="Y2568" s="711"/>
      <c r="Z2568" s="485"/>
      <c r="AA2568" s="736"/>
      <c r="AB2568" s="484"/>
    </row>
    <row r="2569" spans="1:28" s="467" customFormat="1" x14ac:dyDescent="0.25">
      <c r="A2569" s="1210"/>
      <c r="B2569" s="1211" t="s">
        <v>2060</v>
      </c>
      <c r="C2569" s="444"/>
      <c r="D2569" s="846"/>
      <c r="E2569" s="1212"/>
      <c r="F2569" s="1213"/>
      <c r="G2569" s="847"/>
      <c r="H2569" s="711"/>
      <c r="I2569" s="711"/>
      <c r="J2569" s="711"/>
      <c r="K2569" s="711"/>
      <c r="L2569" s="711"/>
      <c r="M2569" s="711"/>
      <c r="N2569" s="711"/>
      <c r="O2569" s="711"/>
      <c r="P2569" s="711"/>
      <c r="Q2569" s="711"/>
      <c r="R2569" s="711"/>
      <c r="S2569" s="711"/>
      <c r="T2569" s="711"/>
      <c r="U2569" s="711"/>
      <c r="V2569" s="711"/>
      <c r="W2569" s="711"/>
      <c r="X2569" s="711"/>
      <c r="Y2569" s="711"/>
      <c r="Z2569" s="485"/>
      <c r="AA2569" s="736"/>
      <c r="AB2569" s="484"/>
    </row>
    <row r="2570" spans="1:28" s="467" customFormat="1" x14ac:dyDescent="0.25">
      <c r="A2570" s="1210"/>
      <c r="B2570" s="1211" t="s">
        <v>2061</v>
      </c>
      <c r="C2570" s="444"/>
      <c r="D2570" s="846"/>
      <c r="E2570" s="1212"/>
      <c r="F2570" s="1213"/>
      <c r="G2570" s="847"/>
      <c r="H2570" s="711"/>
      <c r="I2570" s="711"/>
      <c r="J2570" s="711"/>
      <c r="K2570" s="711"/>
      <c r="L2570" s="711"/>
      <c r="M2570" s="711"/>
      <c r="N2570" s="711"/>
      <c r="O2570" s="711"/>
      <c r="P2570" s="711"/>
      <c r="Q2570" s="711"/>
      <c r="R2570" s="711"/>
      <c r="S2570" s="711"/>
      <c r="T2570" s="711"/>
      <c r="U2570" s="711"/>
      <c r="V2570" s="711"/>
      <c r="W2570" s="711"/>
      <c r="X2570" s="711"/>
      <c r="Y2570" s="711"/>
      <c r="Z2570" s="485"/>
      <c r="AA2570" s="736"/>
      <c r="AB2570" s="484"/>
    </row>
    <row r="2571" spans="1:28" s="467" customFormat="1" x14ac:dyDescent="0.25">
      <c r="A2571" s="1210"/>
      <c r="B2571" s="1211" t="s">
        <v>2062</v>
      </c>
      <c r="C2571" s="444"/>
      <c r="D2571" s="846"/>
      <c r="E2571" s="1212"/>
      <c r="F2571" s="1213"/>
      <c r="G2571" s="847"/>
      <c r="H2571" s="711"/>
      <c r="I2571" s="711"/>
      <c r="J2571" s="711"/>
      <c r="K2571" s="711"/>
      <c r="L2571" s="711"/>
      <c r="M2571" s="711"/>
      <c r="N2571" s="711"/>
      <c r="O2571" s="711"/>
      <c r="P2571" s="711"/>
      <c r="Q2571" s="711"/>
      <c r="R2571" s="711"/>
      <c r="S2571" s="711"/>
      <c r="T2571" s="711"/>
      <c r="U2571" s="711"/>
      <c r="V2571" s="711"/>
      <c r="W2571" s="711"/>
      <c r="X2571" s="711"/>
      <c r="Y2571" s="711"/>
      <c r="Z2571" s="485"/>
      <c r="AA2571" s="736"/>
      <c r="AB2571" s="484"/>
    </row>
    <row r="2572" spans="1:28" s="467" customFormat="1" x14ac:dyDescent="0.25">
      <c r="A2572" s="1210"/>
      <c r="B2572" s="1211" t="s">
        <v>2063</v>
      </c>
      <c r="C2572" s="444"/>
      <c r="D2572" s="846"/>
      <c r="E2572" s="1212"/>
      <c r="F2572" s="1213"/>
      <c r="G2572" s="847"/>
      <c r="H2572" s="711"/>
      <c r="I2572" s="711"/>
      <c r="J2572" s="711"/>
      <c r="K2572" s="711"/>
      <c r="L2572" s="711"/>
      <c r="M2572" s="711"/>
      <c r="N2572" s="711"/>
      <c r="O2572" s="711"/>
      <c r="P2572" s="711"/>
      <c r="Q2572" s="711"/>
      <c r="R2572" s="711"/>
      <c r="S2572" s="711"/>
      <c r="T2572" s="711"/>
      <c r="U2572" s="711"/>
      <c r="V2572" s="711"/>
      <c r="W2572" s="711"/>
      <c r="X2572" s="711"/>
      <c r="Y2572" s="711"/>
      <c r="Z2572" s="485"/>
      <c r="AA2572" s="736"/>
      <c r="AB2572" s="484"/>
    </row>
    <row r="2573" spans="1:28" s="467" customFormat="1" x14ac:dyDescent="0.25">
      <c r="A2573" s="1210"/>
      <c r="B2573" s="1211" t="s">
        <v>2064</v>
      </c>
      <c r="C2573" s="444"/>
      <c r="D2573" s="846"/>
      <c r="E2573" s="1212"/>
      <c r="F2573" s="1213"/>
      <c r="G2573" s="847"/>
      <c r="H2573" s="711"/>
      <c r="I2573" s="711"/>
      <c r="J2573" s="711"/>
      <c r="K2573" s="711"/>
      <c r="L2573" s="711"/>
      <c r="M2573" s="711"/>
      <c r="N2573" s="711"/>
      <c r="O2573" s="711"/>
      <c r="P2573" s="711"/>
      <c r="Q2573" s="711"/>
      <c r="R2573" s="711"/>
      <c r="S2573" s="711"/>
      <c r="T2573" s="711"/>
      <c r="U2573" s="711"/>
      <c r="V2573" s="711"/>
      <c r="W2573" s="711"/>
      <c r="X2573" s="711"/>
      <c r="Y2573" s="711"/>
      <c r="Z2573" s="485"/>
      <c r="AA2573" s="736"/>
      <c r="AB2573" s="484"/>
    </row>
    <row r="2574" spans="1:28" s="467" customFormat="1" x14ac:dyDescent="0.25">
      <c r="A2574" s="1210"/>
      <c r="B2574" s="1211" t="s">
        <v>2065</v>
      </c>
      <c r="C2574" s="444"/>
      <c r="D2574" s="846"/>
      <c r="E2574" s="1212"/>
      <c r="F2574" s="1213"/>
      <c r="G2574" s="847"/>
      <c r="H2574" s="711"/>
      <c r="I2574" s="711"/>
      <c r="J2574" s="711"/>
      <c r="K2574" s="711"/>
      <c r="L2574" s="711"/>
      <c r="M2574" s="711"/>
      <c r="N2574" s="711"/>
      <c r="O2574" s="711"/>
      <c r="P2574" s="711"/>
      <c r="Q2574" s="711"/>
      <c r="R2574" s="711"/>
      <c r="S2574" s="711"/>
      <c r="T2574" s="711"/>
      <c r="U2574" s="711"/>
      <c r="V2574" s="711"/>
      <c r="W2574" s="711"/>
      <c r="X2574" s="711"/>
      <c r="Y2574" s="711"/>
      <c r="Z2574" s="485"/>
      <c r="AA2574" s="736"/>
      <c r="AB2574" s="484"/>
    </row>
    <row r="2575" spans="1:28" s="467" customFormat="1" x14ac:dyDescent="0.25">
      <c r="A2575" s="1210"/>
      <c r="B2575" s="1211" t="s">
        <v>2066</v>
      </c>
      <c r="C2575" s="444"/>
      <c r="D2575" s="846"/>
      <c r="E2575" s="1212"/>
      <c r="F2575" s="1213"/>
      <c r="G2575" s="847"/>
      <c r="H2575" s="711"/>
      <c r="I2575" s="711"/>
      <c r="J2575" s="711"/>
      <c r="K2575" s="711"/>
      <c r="L2575" s="711"/>
      <c r="M2575" s="711"/>
      <c r="N2575" s="711"/>
      <c r="O2575" s="711"/>
      <c r="P2575" s="711"/>
      <c r="Q2575" s="711"/>
      <c r="R2575" s="711"/>
      <c r="S2575" s="711"/>
      <c r="T2575" s="711"/>
      <c r="U2575" s="711"/>
      <c r="V2575" s="711"/>
      <c r="W2575" s="711"/>
      <c r="X2575" s="711"/>
      <c r="Y2575" s="711"/>
      <c r="Z2575" s="485"/>
      <c r="AA2575" s="736"/>
      <c r="AB2575" s="484"/>
    </row>
    <row r="2576" spans="1:28" s="467" customFormat="1" x14ac:dyDescent="0.25">
      <c r="A2576" s="1210"/>
      <c r="B2576" s="1211" t="s">
        <v>2067</v>
      </c>
      <c r="C2576" s="444"/>
      <c r="D2576" s="846"/>
      <c r="E2576" s="1212"/>
      <c r="F2576" s="1213"/>
      <c r="G2576" s="847"/>
      <c r="H2576" s="711"/>
      <c r="I2576" s="711"/>
      <c r="J2576" s="711"/>
      <c r="K2576" s="711"/>
      <c r="L2576" s="711"/>
      <c r="M2576" s="711"/>
      <c r="N2576" s="711"/>
      <c r="O2576" s="711"/>
      <c r="P2576" s="711"/>
      <c r="Q2576" s="711"/>
      <c r="R2576" s="711"/>
      <c r="S2576" s="711"/>
      <c r="T2576" s="711"/>
      <c r="U2576" s="711"/>
      <c r="V2576" s="711"/>
      <c r="W2576" s="711"/>
      <c r="X2576" s="711"/>
      <c r="Y2576" s="711"/>
      <c r="Z2576" s="485"/>
      <c r="AA2576" s="736"/>
      <c r="AB2576" s="484"/>
    </row>
    <row r="2577" spans="1:28" s="467" customFormat="1" x14ac:dyDescent="0.25">
      <c r="A2577" s="1210"/>
      <c r="B2577" s="1211" t="s">
        <v>2068</v>
      </c>
      <c r="C2577" s="444"/>
      <c r="D2577" s="846"/>
      <c r="E2577" s="1212"/>
      <c r="F2577" s="1213"/>
      <c r="G2577" s="847"/>
      <c r="H2577" s="711"/>
      <c r="I2577" s="711"/>
      <c r="J2577" s="711"/>
      <c r="K2577" s="711"/>
      <c r="L2577" s="711"/>
      <c r="M2577" s="711"/>
      <c r="N2577" s="711"/>
      <c r="O2577" s="711"/>
      <c r="P2577" s="711"/>
      <c r="Q2577" s="711"/>
      <c r="R2577" s="711"/>
      <c r="S2577" s="711"/>
      <c r="T2577" s="711"/>
      <c r="U2577" s="711"/>
      <c r="V2577" s="711"/>
      <c r="W2577" s="711"/>
      <c r="X2577" s="711"/>
      <c r="Y2577" s="711"/>
      <c r="Z2577" s="485"/>
      <c r="AA2577" s="736"/>
      <c r="AB2577" s="484"/>
    </row>
    <row r="2578" spans="1:28" s="467" customFormat="1" x14ac:dyDescent="0.25">
      <c r="A2578" s="1210"/>
      <c r="B2578" s="1211" t="s">
        <v>2069</v>
      </c>
      <c r="C2578" s="444"/>
      <c r="D2578" s="846"/>
      <c r="E2578" s="1212"/>
      <c r="F2578" s="1213"/>
      <c r="G2578" s="847"/>
      <c r="H2578" s="711"/>
      <c r="I2578" s="711"/>
      <c r="J2578" s="711"/>
      <c r="K2578" s="711"/>
      <c r="L2578" s="711"/>
      <c r="M2578" s="711"/>
      <c r="N2578" s="711"/>
      <c r="O2578" s="711"/>
      <c r="P2578" s="711"/>
      <c r="Q2578" s="711"/>
      <c r="R2578" s="711"/>
      <c r="S2578" s="711"/>
      <c r="T2578" s="711"/>
      <c r="U2578" s="711"/>
      <c r="V2578" s="711"/>
      <c r="W2578" s="711"/>
      <c r="X2578" s="711"/>
      <c r="Y2578" s="711"/>
      <c r="Z2578" s="485"/>
      <c r="AA2578" s="736"/>
      <c r="AB2578" s="484"/>
    </row>
    <row r="2579" spans="1:28" s="467" customFormat="1" x14ac:dyDescent="0.25">
      <c r="A2579" s="1210"/>
      <c r="B2579" s="1211" t="s">
        <v>2070</v>
      </c>
      <c r="C2579" s="444"/>
      <c r="D2579" s="846"/>
      <c r="E2579" s="1212"/>
      <c r="F2579" s="1213"/>
      <c r="G2579" s="847"/>
      <c r="H2579" s="711"/>
      <c r="I2579" s="711"/>
      <c r="J2579" s="711"/>
      <c r="K2579" s="711"/>
      <c r="L2579" s="711"/>
      <c r="M2579" s="711"/>
      <c r="N2579" s="711"/>
      <c r="O2579" s="711"/>
      <c r="P2579" s="711"/>
      <c r="Q2579" s="711"/>
      <c r="R2579" s="711"/>
      <c r="S2579" s="711"/>
      <c r="T2579" s="711"/>
      <c r="U2579" s="711"/>
      <c r="V2579" s="711"/>
      <c r="W2579" s="711"/>
      <c r="X2579" s="711"/>
      <c r="Y2579" s="711"/>
      <c r="Z2579" s="485"/>
      <c r="AA2579" s="736"/>
      <c r="AB2579" s="484"/>
    </row>
    <row r="2580" spans="1:28" s="467" customFormat="1" x14ac:dyDescent="0.25">
      <c r="A2580" s="1210"/>
      <c r="B2580" s="1211" t="s">
        <v>2071</v>
      </c>
      <c r="C2580" s="444"/>
      <c r="D2580" s="846"/>
      <c r="E2580" s="1212"/>
      <c r="F2580" s="1213"/>
      <c r="G2580" s="847"/>
      <c r="H2580" s="711"/>
      <c r="I2580" s="711"/>
      <c r="J2580" s="711"/>
      <c r="K2580" s="711"/>
      <c r="L2580" s="711"/>
      <c r="M2580" s="711"/>
      <c r="N2580" s="711"/>
      <c r="O2580" s="711"/>
      <c r="P2580" s="711"/>
      <c r="Q2580" s="711"/>
      <c r="R2580" s="711"/>
      <c r="S2580" s="711"/>
      <c r="T2580" s="711"/>
      <c r="U2580" s="711"/>
      <c r="V2580" s="711"/>
      <c r="W2580" s="711"/>
      <c r="X2580" s="711"/>
      <c r="Y2580" s="711"/>
      <c r="Z2580" s="485"/>
      <c r="AA2580" s="736"/>
      <c r="AB2580" s="484"/>
    </row>
    <row r="2581" spans="1:28" s="467" customFormat="1" x14ac:dyDescent="0.25">
      <c r="A2581" s="1210"/>
      <c r="B2581" s="1211" t="s">
        <v>2072</v>
      </c>
      <c r="C2581" s="444"/>
      <c r="D2581" s="846"/>
      <c r="E2581" s="1212"/>
      <c r="F2581" s="1213"/>
      <c r="G2581" s="847"/>
      <c r="H2581" s="711"/>
      <c r="I2581" s="711"/>
      <c r="J2581" s="711"/>
      <c r="K2581" s="711"/>
      <c r="L2581" s="711"/>
      <c r="M2581" s="711"/>
      <c r="N2581" s="711"/>
      <c r="O2581" s="711"/>
      <c r="P2581" s="711"/>
      <c r="Q2581" s="711"/>
      <c r="R2581" s="711"/>
      <c r="S2581" s="711"/>
      <c r="T2581" s="711"/>
      <c r="U2581" s="711"/>
      <c r="V2581" s="711"/>
      <c r="W2581" s="711"/>
      <c r="X2581" s="711"/>
      <c r="Y2581" s="711"/>
      <c r="Z2581" s="485"/>
      <c r="AA2581" s="736"/>
      <c r="AB2581" s="484"/>
    </row>
    <row r="2582" spans="1:28" s="467" customFormat="1" x14ac:dyDescent="0.25">
      <c r="A2582" s="1210"/>
      <c r="B2582" s="1211" t="s">
        <v>2073</v>
      </c>
      <c r="C2582" s="444"/>
      <c r="D2582" s="846"/>
      <c r="E2582" s="1212"/>
      <c r="F2582" s="1213"/>
      <c r="G2582" s="847"/>
      <c r="H2582" s="711"/>
      <c r="I2582" s="711"/>
      <c r="J2582" s="711"/>
      <c r="K2582" s="711"/>
      <c r="L2582" s="711"/>
      <c r="M2582" s="711"/>
      <c r="N2582" s="711"/>
      <c r="O2582" s="711"/>
      <c r="P2582" s="711"/>
      <c r="Q2582" s="711"/>
      <c r="R2582" s="711"/>
      <c r="S2582" s="711"/>
      <c r="T2582" s="711"/>
      <c r="U2582" s="711"/>
      <c r="V2582" s="711"/>
      <c r="W2582" s="711"/>
      <c r="X2582" s="711"/>
      <c r="Y2582" s="711"/>
      <c r="Z2582" s="485"/>
      <c r="AA2582" s="736"/>
      <c r="AB2582" s="484"/>
    </row>
    <row r="2583" spans="1:28" s="467" customFormat="1" x14ac:dyDescent="0.25">
      <c r="A2583" s="1210"/>
      <c r="B2583" s="1211" t="s">
        <v>2074</v>
      </c>
      <c r="C2583" s="444"/>
      <c r="D2583" s="846"/>
      <c r="E2583" s="1212"/>
      <c r="F2583" s="1213"/>
      <c r="G2583" s="847"/>
      <c r="H2583" s="711"/>
      <c r="I2583" s="711"/>
      <c r="J2583" s="711"/>
      <c r="K2583" s="711"/>
      <c r="L2583" s="711"/>
      <c r="M2583" s="711"/>
      <c r="N2583" s="711"/>
      <c r="O2583" s="711"/>
      <c r="P2583" s="711"/>
      <c r="Q2583" s="711"/>
      <c r="R2583" s="711"/>
      <c r="S2583" s="711"/>
      <c r="T2583" s="711"/>
      <c r="U2583" s="711"/>
      <c r="V2583" s="711"/>
      <c r="W2583" s="711"/>
      <c r="X2583" s="711"/>
      <c r="Y2583" s="711"/>
      <c r="Z2583" s="485"/>
      <c r="AA2583" s="736"/>
      <c r="AB2583" s="484"/>
    </row>
    <row r="2584" spans="1:28" s="467" customFormat="1" x14ac:dyDescent="0.25">
      <c r="A2584" s="1210"/>
      <c r="B2584" s="1211" t="s">
        <v>1948</v>
      </c>
      <c r="C2584" s="444"/>
      <c r="D2584" s="846"/>
      <c r="E2584" s="1212"/>
      <c r="F2584" s="1213"/>
      <c r="G2584" s="847"/>
      <c r="H2584" s="711"/>
      <c r="I2584" s="711"/>
      <c r="J2584" s="711"/>
      <c r="K2584" s="711"/>
      <c r="L2584" s="711"/>
      <c r="M2584" s="711"/>
      <c r="N2584" s="711"/>
      <c r="O2584" s="711"/>
      <c r="P2584" s="711"/>
      <c r="Q2584" s="711"/>
      <c r="R2584" s="711"/>
      <c r="S2584" s="711"/>
      <c r="T2584" s="711"/>
      <c r="U2584" s="711"/>
      <c r="V2584" s="711"/>
      <c r="W2584" s="711"/>
      <c r="X2584" s="711"/>
      <c r="Y2584" s="711"/>
      <c r="Z2584" s="485"/>
      <c r="AA2584" s="736"/>
      <c r="AB2584" s="484"/>
    </row>
    <row r="2585" spans="1:28" s="467" customFormat="1" x14ac:dyDescent="0.25">
      <c r="A2585" s="1210"/>
      <c r="B2585" s="1211"/>
      <c r="C2585" s="444"/>
      <c r="D2585" s="846"/>
      <c r="E2585" s="1212"/>
      <c r="F2585" s="1213"/>
      <c r="G2585" s="847"/>
      <c r="H2585" s="711"/>
      <c r="I2585" s="711"/>
      <c r="J2585" s="711"/>
      <c r="K2585" s="711"/>
      <c r="L2585" s="711"/>
      <c r="M2585" s="711"/>
      <c r="N2585" s="711"/>
      <c r="O2585" s="711"/>
      <c r="P2585" s="711"/>
      <c r="Q2585" s="711"/>
      <c r="R2585" s="711"/>
      <c r="S2585" s="711"/>
      <c r="T2585" s="711"/>
      <c r="U2585" s="711"/>
      <c r="V2585" s="711"/>
      <c r="W2585" s="711"/>
      <c r="X2585" s="711"/>
      <c r="Y2585" s="711"/>
      <c r="Z2585" s="485"/>
      <c r="AA2585" s="736"/>
      <c r="AB2585" s="484"/>
    </row>
    <row r="2586" spans="1:28" s="467" customFormat="1" ht="25.5" x14ac:dyDescent="0.25">
      <c r="A2586" s="212">
        <v>39.1</v>
      </c>
      <c r="B2586" s="1220" t="s">
        <v>663</v>
      </c>
      <c r="C2586" s="213" t="s">
        <v>751</v>
      </c>
      <c r="D2586" s="214" t="s">
        <v>1770</v>
      </c>
      <c r="E2586" s="215" t="s">
        <v>2053</v>
      </c>
      <c r="F2586" s="216" t="s">
        <v>1772</v>
      </c>
      <c r="G2586" s="217" t="s">
        <v>44</v>
      </c>
      <c r="H2586" s="218" t="s">
        <v>44</v>
      </c>
      <c r="I2586" s="218" t="s">
        <v>44</v>
      </c>
      <c r="J2586" s="218" t="s">
        <v>44</v>
      </c>
      <c r="K2586" s="1209">
        <f>SUM(L2586-15)</f>
        <v>42251</v>
      </c>
      <c r="L2586" s="218">
        <f>SUM(M2586*1)</f>
        <v>42266</v>
      </c>
      <c r="M2586" s="218">
        <f>SUM(N2586*1)</f>
        <v>42266</v>
      </c>
      <c r="N2586" s="218">
        <f>SUM(O2586-1)</f>
        <v>42266</v>
      </c>
      <c r="O2586" s="218">
        <f>SUM(U2586-3)</f>
        <v>42267</v>
      </c>
      <c r="P2586" s="218">
        <f>SUM(U2586*1)</f>
        <v>42270</v>
      </c>
      <c r="Q2586" s="218" t="s">
        <v>44</v>
      </c>
      <c r="R2586" s="218" t="s">
        <v>44</v>
      </c>
      <c r="S2586" s="218" t="s">
        <v>44</v>
      </c>
      <c r="T2586" s="218" t="s">
        <v>44</v>
      </c>
      <c r="U2586" s="218">
        <f>SUM(V2586-3)</f>
        <v>42270</v>
      </c>
      <c r="V2586" s="218">
        <f>SUM(W2586-3)</f>
        <v>42273</v>
      </c>
      <c r="W2586" s="218">
        <v>42276</v>
      </c>
      <c r="X2586" s="218">
        <f>W2586</f>
        <v>42276</v>
      </c>
      <c r="Y2586" s="218"/>
      <c r="Z2586" s="219"/>
      <c r="AA2586" s="220">
        <v>100000</v>
      </c>
      <c r="AB2586" s="220"/>
    </row>
    <row r="2587" spans="1:28" s="467" customFormat="1" x14ac:dyDescent="0.25">
      <c r="A2587" s="1210"/>
      <c r="B2587" s="1211" t="s">
        <v>2054</v>
      </c>
      <c r="C2587" s="444"/>
      <c r="D2587" s="846"/>
      <c r="E2587" s="1212"/>
      <c r="F2587" s="1213"/>
      <c r="G2587" s="847"/>
      <c r="H2587" s="711"/>
      <c r="I2587" s="711"/>
      <c r="J2587" s="711"/>
      <c r="K2587" s="711"/>
      <c r="L2587" s="711"/>
      <c r="M2587" s="711"/>
      <c r="N2587" s="711"/>
      <c r="O2587" s="711"/>
      <c r="P2587" s="711"/>
      <c r="Q2587" s="711"/>
      <c r="R2587" s="711"/>
      <c r="S2587" s="711"/>
      <c r="T2587" s="711"/>
      <c r="U2587" s="711"/>
      <c r="V2587" s="711"/>
      <c r="W2587" s="711"/>
      <c r="X2587" s="711"/>
      <c r="Y2587" s="711"/>
      <c r="Z2587" s="485"/>
      <c r="AA2587" s="736"/>
      <c r="AB2587" s="484"/>
    </row>
    <row r="2588" spans="1:28" s="467" customFormat="1" x14ac:dyDescent="0.25">
      <c r="A2588" s="1210"/>
      <c r="B2588" s="1211" t="s">
        <v>2055</v>
      </c>
      <c r="C2588" s="444"/>
      <c r="D2588" s="846"/>
      <c r="E2588" s="1212"/>
      <c r="F2588" s="1213"/>
      <c r="G2588" s="847"/>
      <c r="H2588" s="711"/>
      <c r="I2588" s="711"/>
      <c r="J2588" s="711"/>
      <c r="K2588" s="711"/>
      <c r="L2588" s="711"/>
      <c r="M2588" s="711"/>
      <c r="N2588" s="711"/>
      <c r="O2588" s="711"/>
      <c r="P2588" s="711"/>
      <c r="Q2588" s="711"/>
      <c r="R2588" s="711"/>
      <c r="S2588" s="711"/>
      <c r="T2588" s="711"/>
      <c r="U2588" s="711"/>
      <c r="V2588" s="711"/>
      <c r="W2588" s="711"/>
      <c r="X2588" s="711"/>
      <c r="Y2588" s="711"/>
      <c r="Z2588" s="485"/>
      <c r="AA2588" s="736"/>
      <c r="AB2588" s="484"/>
    </row>
    <row r="2589" spans="1:28" s="467" customFormat="1" x14ac:dyDescent="0.25">
      <c r="A2589" s="1210"/>
      <c r="B2589" s="1211" t="s">
        <v>2056</v>
      </c>
      <c r="C2589" s="444"/>
      <c r="D2589" s="846"/>
      <c r="E2589" s="1212"/>
      <c r="F2589" s="1213"/>
      <c r="G2589" s="847"/>
      <c r="H2589" s="711"/>
      <c r="I2589" s="711"/>
      <c r="J2589" s="711"/>
      <c r="K2589" s="711"/>
      <c r="L2589" s="711"/>
      <c r="M2589" s="711"/>
      <c r="N2589" s="711"/>
      <c r="O2589" s="711"/>
      <c r="P2589" s="711"/>
      <c r="Q2589" s="711"/>
      <c r="R2589" s="711"/>
      <c r="S2589" s="711"/>
      <c r="T2589" s="711"/>
      <c r="U2589" s="711"/>
      <c r="V2589" s="711"/>
      <c r="W2589" s="711"/>
      <c r="X2589" s="711"/>
      <c r="Y2589" s="711"/>
      <c r="Z2589" s="485"/>
      <c r="AA2589" s="736"/>
      <c r="AB2589" s="484"/>
    </row>
    <row r="2590" spans="1:28" s="467" customFormat="1" x14ac:dyDescent="0.25">
      <c r="A2590" s="1210"/>
      <c r="B2590" s="1211" t="s">
        <v>2057</v>
      </c>
      <c r="C2590" s="444"/>
      <c r="D2590" s="846"/>
      <c r="E2590" s="1212"/>
      <c r="F2590" s="1213"/>
      <c r="G2590" s="847"/>
      <c r="H2590" s="711"/>
      <c r="I2590" s="711"/>
      <c r="J2590" s="711"/>
      <c r="K2590" s="711"/>
      <c r="L2590" s="711"/>
      <c r="M2590" s="711"/>
      <c r="N2590" s="711"/>
      <c r="O2590" s="711"/>
      <c r="P2590" s="711"/>
      <c r="Q2590" s="711"/>
      <c r="R2590" s="711"/>
      <c r="S2590" s="711"/>
      <c r="T2590" s="711"/>
      <c r="U2590" s="711"/>
      <c r="V2590" s="711"/>
      <c r="W2590" s="711"/>
      <c r="X2590" s="711"/>
      <c r="Y2590" s="711"/>
      <c r="Z2590" s="485"/>
      <c r="AA2590" s="736"/>
      <c r="AB2590" s="484"/>
    </row>
    <row r="2591" spans="1:28" s="467" customFormat="1" x14ac:dyDescent="0.25">
      <c r="A2591" s="1210"/>
      <c r="B2591" s="1211" t="s">
        <v>2058</v>
      </c>
      <c r="C2591" s="444"/>
      <c r="D2591" s="846"/>
      <c r="E2591" s="1212"/>
      <c r="F2591" s="1213"/>
      <c r="G2591" s="847"/>
      <c r="H2591" s="711"/>
      <c r="I2591" s="711"/>
      <c r="J2591" s="711"/>
      <c r="K2591" s="711"/>
      <c r="L2591" s="711"/>
      <c r="M2591" s="711"/>
      <c r="N2591" s="711"/>
      <c r="O2591" s="711"/>
      <c r="P2591" s="711"/>
      <c r="Q2591" s="711"/>
      <c r="R2591" s="711"/>
      <c r="S2591" s="711"/>
      <c r="T2591" s="711"/>
      <c r="U2591" s="711"/>
      <c r="V2591" s="711"/>
      <c r="W2591" s="711"/>
      <c r="X2591" s="711"/>
      <c r="Y2591" s="711"/>
      <c r="Z2591" s="485"/>
      <c r="AA2591" s="736"/>
      <c r="AB2591" s="484"/>
    </row>
    <row r="2592" spans="1:28" s="467" customFormat="1" x14ac:dyDescent="0.25">
      <c r="A2592" s="1210"/>
      <c r="B2592" s="1211" t="s">
        <v>2059</v>
      </c>
      <c r="C2592" s="444"/>
      <c r="D2592" s="846"/>
      <c r="E2592" s="1212"/>
      <c r="F2592" s="1213"/>
      <c r="G2592" s="847"/>
      <c r="H2592" s="711"/>
      <c r="I2592" s="711"/>
      <c r="J2592" s="711"/>
      <c r="K2592" s="711"/>
      <c r="L2592" s="711"/>
      <c r="M2592" s="711"/>
      <c r="N2592" s="711"/>
      <c r="O2592" s="711"/>
      <c r="P2592" s="711"/>
      <c r="Q2592" s="711"/>
      <c r="R2592" s="711"/>
      <c r="S2592" s="711"/>
      <c r="T2592" s="711"/>
      <c r="U2592" s="711"/>
      <c r="V2592" s="711"/>
      <c r="W2592" s="711"/>
      <c r="X2592" s="711"/>
      <c r="Y2592" s="711"/>
      <c r="Z2592" s="485"/>
      <c r="AA2592" s="736"/>
      <c r="AB2592" s="484"/>
    </row>
    <row r="2593" spans="1:28" s="467" customFormat="1" x14ac:dyDescent="0.25">
      <c r="A2593" s="1210"/>
      <c r="B2593" s="1211" t="s">
        <v>2060</v>
      </c>
      <c r="C2593" s="444"/>
      <c r="D2593" s="846"/>
      <c r="E2593" s="1212"/>
      <c r="F2593" s="1213"/>
      <c r="G2593" s="847"/>
      <c r="H2593" s="711"/>
      <c r="I2593" s="711"/>
      <c r="J2593" s="711"/>
      <c r="K2593" s="711"/>
      <c r="L2593" s="711"/>
      <c r="M2593" s="711"/>
      <c r="N2593" s="711"/>
      <c r="O2593" s="711"/>
      <c r="P2593" s="711"/>
      <c r="Q2593" s="711"/>
      <c r="R2593" s="711"/>
      <c r="S2593" s="711"/>
      <c r="T2593" s="711"/>
      <c r="U2593" s="711"/>
      <c r="V2593" s="711"/>
      <c r="W2593" s="711"/>
      <c r="X2593" s="711"/>
      <c r="Y2593" s="711"/>
      <c r="Z2593" s="485"/>
      <c r="AA2593" s="736"/>
      <c r="AB2593" s="484"/>
    </row>
    <row r="2594" spans="1:28" s="467" customFormat="1" x14ac:dyDescent="0.25">
      <c r="A2594" s="1210"/>
      <c r="B2594" s="1211" t="s">
        <v>2061</v>
      </c>
      <c r="C2594" s="444"/>
      <c r="D2594" s="846"/>
      <c r="E2594" s="1212"/>
      <c r="F2594" s="1213"/>
      <c r="G2594" s="847"/>
      <c r="H2594" s="711"/>
      <c r="I2594" s="711"/>
      <c r="J2594" s="711"/>
      <c r="K2594" s="711"/>
      <c r="L2594" s="711"/>
      <c r="M2594" s="711"/>
      <c r="N2594" s="711"/>
      <c r="O2594" s="711"/>
      <c r="P2594" s="711"/>
      <c r="Q2594" s="711"/>
      <c r="R2594" s="711"/>
      <c r="S2594" s="711"/>
      <c r="T2594" s="711"/>
      <c r="U2594" s="711"/>
      <c r="V2594" s="711"/>
      <c r="W2594" s="711"/>
      <c r="X2594" s="711"/>
      <c r="Y2594" s="711"/>
      <c r="Z2594" s="485"/>
      <c r="AA2594" s="736"/>
      <c r="AB2594" s="484"/>
    </row>
    <row r="2595" spans="1:28" s="467" customFormat="1" x14ac:dyDescent="0.25">
      <c r="A2595" s="1210"/>
      <c r="B2595" s="1211" t="s">
        <v>2062</v>
      </c>
      <c r="C2595" s="444"/>
      <c r="D2595" s="846"/>
      <c r="E2595" s="1212"/>
      <c r="F2595" s="1213"/>
      <c r="G2595" s="847"/>
      <c r="H2595" s="711"/>
      <c r="I2595" s="711"/>
      <c r="J2595" s="711"/>
      <c r="K2595" s="711"/>
      <c r="L2595" s="711"/>
      <c r="M2595" s="711"/>
      <c r="N2595" s="711"/>
      <c r="O2595" s="711"/>
      <c r="P2595" s="711"/>
      <c r="Q2595" s="711"/>
      <c r="R2595" s="711"/>
      <c r="S2595" s="711"/>
      <c r="T2595" s="711"/>
      <c r="U2595" s="711"/>
      <c r="V2595" s="711"/>
      <c r="W2595" s="711"/>
      <c r="X2595" s="711"/>
      <c r="Y2595" s="711"/>
      <c r="Z2595" s="485"/>
      <c r="AA2595" s="736"/>
      <c r="AB2595" s="484"/>
    </row>
    <row r="2596" spans="1:28" s="467" customFormat="1" x14ac:dyDescent="0.25">
      <c r="A2596" s="1210"/>
      <c r="B2596" s="1211" t="s">
        <v>2063</v>
      </c>
      <c r="C2596" s="444"/>
      <c r="D2596" s="846"/>
      <c r="E2596" s="1212"/>
      <c r="F2596" s="1213"/>
      <c r="G2596" s="847"/>
      <c r="H2596" s="711"/>
      <c r="I2596" s="711"/>
      <c r="J2596" s="711"/>
      <c r="K2596" s="711"/>
      <c r="L2596" s="711"/>
      <c r="M2596" s="711"/>
      <c r="N2596" s="711"/>
      <c r="O2596" s="711"/>
      <c r="P2596" s="711"/>
      <c r="Q2596" s="711"/>
      <c r="R2596" s="711"/>
      <c r="S2596" s="711"/>
      <c r="T2596" s="711"/>
      <c r="U2596" s="711"/>
      <c r="V2596" s="711"/>
      <c r="W2596" s="711"/>
      <c r="X2596" s="711"/>
      <c r="Y2596" s="711"/>
      <c r="Z2596" s="485"/>
      <c r="AA2596" s="736"/>
      <c r="AB2596" s="484"/>
    </row>
    <row r="2597" spans="1:28" s="467" customFormat="1" x14ac:dyDescent="0.25">
      <c r="A2597" s="1210"/>
      <c r="B2597" s="1211" t="s">
        <v>2064</v>
      </c>
      <c r="C2597" s="444"/>
      <c r="D2597" s="846"/>
      <c r="E2597" s="1212"/>
      <c r="F2597" s="1213"/>
      <c r="G2597" s="847"/>
      <c r="H2597" s="711"/>
      <c r="I2597" s="711"/>
      <c r="J2597" s="711"/>
      <c r="K2597" s="711"/>
      <c r="L2597" s="711"/>
      <c r="M2597" s="711"/>
      <c r="N2597" s="711"/>
      <c r="O2597" s="711"/>
      <c r="P2597" s="711"/>
      <c r="Q2597" s="711"/>
      <c r="R2597" s="711"/>
      <c r="S2597" s="711"/>
      <c r="T2597" s="711"/>
      <c r="U2597" s="711"/>
      <c r="V2597" s="711"/>
      <c r="W2597" s="711"/>
      <c r="X2597" s="711"/>
      <c r="Y2597" s="711"/>
      <c r="Z2597" s="485"/>
      <c r="AA2597" s="736"/>
      <c r="AB2597" s="484"/>
    </row>
    <row r="2598" spans="1:28" s="467" customFormat="1" x14ac:dyDescent="0.25">
      <c r="A2598" s="1210"/>
      <c r="B2598" s="1211" t="s">
        <v>2065</v>
      </c>
      <c r="C2598" s="444"/>
      <c r="D2598" s="846"/>
      <c r="E2598" s="1212"/>
      <c r="F2598" s="1213"/>
      <c r="G2598" s="847"/>
      <c r="H2598" s="711"/>
      <c r="I2598" s="711"/>
      <c r="J2598" s="711"/>
      <c r="K2598" s="711"/>
      <c r="L2598" s="711"/>
      <c r="M2598" s="711"/>
      <c r="N2598" s="711"/>
      <c r="O2598" s="711"/>
      <c r="P2598" s="711"/>
      <c r="Q2598" s="711"/>
      <c r="R2598" s="711"/>
      <c r="S2598" s="711"/>
      <c r="T2598" s="711"/>
      <c r="U2598" s="711"/>
      <c r="V2598" s="711"/>
      <c r="W2598" s="711"/>
      <c r="X2598" s="711"/>
      <c r="Y2598" s="711"/>
      <c r="Z2598" s="485"/>
      <c r="AA2598" s="736"/>
      <c r="AB2598" s="484"/>
    </row>
    <row r="2599" spans="1:28" s="467" customFormat="1" x14ac:dyDescent="0.25">
      <c r="A2599" s="1210"/>
      <c r="B2599" s="1211" t="s">
        <v>2066</v>
      </c>
      <c r="C2599" s="444"/>
      <c r="D2599" s="846"/>
      <c r="E2599" s="1212"/>
      <c r="F2599" s="1213"/>
      <c r="G2599" s="847"/>
      <c r="H2599" s="711"/>
      <c r="I2599" s="711"/>
      <c r="J2599" s="711"/>
      <c r="K2599" s="711"/>
      <c r="L2599" s="711"/>
      <c r="M2599" s="711"/>
      <c r="N2599" s="711"/>
      <c r="O2599" s="711"/>
      <c r="P2599" s="711"/>
      <c r="Q2599" s="711"/>
      <c r="R2599" s="711"/>
      <c r="S2599" s="711"/>
      <c r="T2599" s="711"/>
      <c r="U2599" s="711"/>
      <c r="V2599" s="711"/>
      <c r="W2599" s="711"/>
      <c r="X2599" s="711"/>
      <c r="Y2599" s="711"/>
      <c r="Z2599" s="485"/>
      <c r="AA2599" s="736"/>
      <c r="AB2599" s="484"/>
    </row>
    <row r="2600" spans="1:28" s="467" customFormat="1" x14ac:dyDescent="0.25">
      <c r="A2600" s="1210"/>
      <c r="B2600" s="1211" t="s">
        <v>2067</v>
      </c>
      <c r="C2600" s="444"/>
      <c r="D2600" s="846"/>
      <c r="E2600" s="1212"/>
      <c r="F2600" s="1213"/>
      <c r="G2600" s="847"/>
      <c r="H2600" s="711"/>
      <c r="I2600" s="711"/>
      <c r="J2600" s="711"/>
      <c r="K2600" s="711"/>
      <c r="L2600" s="711"/>
      <c r="M2600" s="711"/>
      <c r="N2600" s="711"/>
      <c r="O2600" s="711"/>
      <c r="P2600" s="711"/>
      <c r="Q2600" s="711"/>
      <c r="R2600" s="711"/>
      <c r="S2600" s="711"/>
      <c r="T2600" s="711"/>
      <c r="U2600" s="711"/>
      <c r="V2600" s="711"/>
      <c r="W2600" s="711"/>
      <c r="X2600" s="711"/>
      <c r="Y2600" s="711"/>
      <c r="Z2600" s="485"/>
      <c r="AA2600" s="736"/>
      <c r="AB2600" s="484"/>
    </row>
    <row r="2601" spans="1:28" s="467" customFormat="1" x14ac:dyDescent="0.25">
      <c r="A2601" s="1210"/>
      <c r="B2601" s="1211" t="s">
        <v>2068</v>
      </c>
      <c r="C2601" s="444"/>
      <c r="D2601" s="846"/>
      <c r="E2601" s="1212"/>
      <c r="F2601" s="1213"/>
      <c r="G2601" s="847"/>
      <c r="H2601" s="711"/>
      <c r="I2601" s="711"/>
      <c r="J2601" s="711"/>
      <c r="K2601" s="711"/>
      <c r="L2601" s="711"/>
      <c r="M2601" s="711"/>
      <c r="N2601" s="711"/>
      <c r="O2601" s="711"/>
      <c r="P2601" s="711"/>
      <c r="Q2601" s="711"/>
      <c r="R2601" s="711"/>
      <c r="S2601" s="711"/>
      <c r="T2601" s="711"/>
      <c r="U2601" s="711"/>
      <c r="V2601" s="711"/>
      <c r="W2601" s="711"/>
      <c r="X2601" s="711"/>
      <c r="Y2601" s="711"/>
      <c r="Z2601" s="485"/>
      <c r="AA2601" s="736"/>
      <c r="AB2601" s="484"/>
    </row>
    <row r="2602" spans="1:28" s="467" customFormat="1" x14ac:dyDescent="0.25">
      <c r="A2602" s="1210"/>
      <c r="B2602" s="1211" t="s">
        <v>2069</v>
      </c>
      <c r="C2602" s="444"/>
      <c r="D2602" s="846"/>
      <c r="E2602" s="1212"/>
      <c r="F2602" s="1213"/>
      <c r="G2602" s="847"/>
      <c r="H2602" s="711"/>
      <c r="I2602" s="711"/>
      <c r="J2602" s="711"/>
      <c r="K2602" s="711"/>
      <c r="L2602" s="711"/>
      <c r="M2602" s="711"/>
      <c r="N2602" s="711"/>
      <c r="O2602" s="711"/>
      <c r="P2602" s="711"/>
      <c r="Q2602" s="711"/>
      <c r="R2602" s="711"/>
      <c r="S2602" s="711"/>
      <c r="T2602" s="711"/>
      <c r="U2602" s="711"/>
      <c r="V2602" s="711"/>
      <c r="W2602" s="711"/>
      <c r="X2602" s="711"/>
      <c r="Y2602" s="711"/>
      <c r="Z2602" s="485"/>
      <c r="AA2602" s="736"/>
      <c r="AB2602" s="484"/>
    </row>
    <row r="2603" spans="1:28" s="467" customFormat="1" x14ac:dyDescent="0.25">
      <c r="A2603" s="1210"/>
      <c r="B2603" s="1211" t="s">
        <v>2070</v>
      </c>
      <c r="C2603" s="444"/>
      <c r="D2603" s="846"/>
      <c r="E2603" s="1212"/>
      <c r="F2603" s="1213"/>
      <c r="G2603" s="847"/>
      <c r="H2603" s="711"/>
      <c r="I2603" s="711"/>
      <c r="J2603" s="711"/>
      <c r="K2603" s="711"/>
      <c r="L2603" s="711"/>
      <c r="M2603" s="711"/>
      <c r="N2603" s="711"/>
      <c r="O2603" s="711"/>
      <c r="P2603" s="711"/>
      <c r="Q2603" s="711"/>
      <c r="R2603" s="711"/>
      <c r="S2603" s="711"/>
      <c r="T2603" s="711"/>
      <c r="U2603" s="711"/>
      <c r="V2603" s="711"/>
      <c r="W2603" s="711"/>
      <c r="X2603" s="711"/>
      <c r="Y2603" s="711"/>
      <c r="Z2603" s="485"/>
      <c r="AA2603" s="736"/>
      <c r="AB2603" s="484"/>
    </row>
    <row r="2604" spans="1:28" s="467" customFormat="1" x14ac:dyDescent="0.25">
      <c r="A2604" s="1210"/>
      <c r="B2604" s="1211" t="s">
        <v>2071</v>
      </c>
      <c r="C2604" s="444"/>
      <c r="D2604" s="846"/>
      <c r="E2604" s="1212"/>
      <c r="F2604" s="1213"/>
      <c r="G2604" s="847"/>
      <c r="H2604" s="711"/>
      <c r="I2604" s="711"/>
      <c r="J2604" s="711"/>
      <c r="K2604" s="711"/>
      <c r="L2604" s="711"/>
      <c r="M2604" s="711"/>
      <c r="N2604" s="711"/>
      <c r="O2604" s="711"/>
      <c r="P2604" s="711"/>
      <c r="Q2604" s="711"/>
      <c r="R2604" s="711"/>
      <c r="S2604" s="711"/>
      <c r="T2604" s="711"/>
      <c r="U2604" s="711"/>
      <c r="V2604" s="711"/>
      <c r="W2604" s="711"/>
      <c r="X2604" s="711"/>
      <c r="Y2604" s="711"/>
      <c r="Z2604" s="485"/>
      <c r="AA2604" s="736"/>
      <c r="AB2604" s="484"/>
    </row>
    <row r="2605" spans="1:28" s="467" customFormat="1" x14ac:dyDescent="0.25">
      <c r="A2605" s="1210"/>
      <c r="B2605" s="1211" t="s">
        <v>2072</v>
      </c>
      <c r="C2605" s="444"/>
      <c r="D2605" s="846"/>
      <c r="E2605" s="1212"/>
      <c r="F2605" s="1213"/>
      <c r="G2605" s="847"/>
      <c r="H2605" s="711"/>
      <c r="I2605" s="711"/>
      <c r="J2605" s="711"/>
      <c r="K2605" s="711"/>
      <c r="L2605" s="711"/>
      <c r="M2605" s="711"/>
      <c r="N2605" s="711"/>
      <c r="O2605" s="711"/>
      <c r="P2605" s="711"/>
      <c r="Q2605" s="711"/>
      <c r="R2605" s="711"/>
      <c r="S2605" s="711"/>
      <c r="T2605" s="711"/>
      <c r="U2605" s="711"/>
      <c r="V2605" s="711"/>
      <c r="W2605" s="711"/>
      <c r="X2605" s="711"/>
      <c r="Y2605" s="711"/>
      <c r="Z2605" s="485"/>
      <c r="AA2605" s="736"/>
      <c r="AB2605" s="484"/>
    </row>
    <row r="2606" spans="1:28" s="467" customFormat="1" x14ac:dyDescent="0.25">
      <c r="A2606" s="1210"/>
      <c r="B2606" s="1211" t="s">
        <v>2073</v>
      </c>
      <c r="C2606" s="444"/>
      <c r="D2606" s="846"/>
      <c r="E2606" s="1212"/>
      <c r="F2606" s="1213"/>
      <c r="G2606" s="847"/>
      <c r="H2606" s="711"/>
      <c r="I2606" s="711"/>
      <c r="J2606" s="711"/>
      <c r="K2606" s="711"/>
      <c r="L2606" s="711"/>
      <c r="M2606" s="711"/>
      <c r="N2606" s="711"/>
      <c r="O2606" s="711"/>
      <c r="P2606" s="711"/>
      <c r="Q2606" s="711"/>
      <c r="R2606" s="711"/>
      <c r="S2606" s="711"/>
      <c r="T2606" s="711"/>
      <c r="U2606" s="711"/>
      <c r="V2606" s="711"/>
      <c r="W2606" s="711"/>
      <c r="X2606" s="711"/>
      <c r="Y2606" s="711"/>
      <c r="Z2606" s="485"/>
      <c r="AA2606" s="736"/>
      <c r="AB2606" s="484"/>
    </row>
    <row r="2607" spans="1:28" s="467" customFormat="1" x14ac:dyDescent="0.25">
      <c r="A2607" s="1210"/>
      <c r="B2607" s="1211" t="s">
        <v>2074</v>
      </c>
      <c r="C2607" s="444"/>
      <c r="D2607" s="846"/>
      <c r="E2607" s="1212"/>
      <c r="F2607" s="1213"/>
      <c r="G2607" s="847"/>
      <c r="H2607" s="711"/>
      <c r="I2607" s="711"/>
      <c r="J2607" s="711"/>
      <c r="K2607" s="711"/>
      <c r="L2607" s="711"/>
      <c r="M2607" s="711"/>
      <c r="N2607" s="711"/>
      <c r="O2607" s="711"/>
      <c r="P2607" s="711"/>
      <c r="Q2607" s="711"/>
      <c r="R2607" s="711"/>
      <c r="S2607" s="711"/>
      <c r="T2607" s="711"/>
      <c r="U2607" s="711"/>
      <c r="V2607" s="711"/>
      <c r="W2607" s="711"/>
      <c r="X2607" s="711"/>
      <c r="Y2607" s="711"/>
      <c r="Z2607" s="485"/>
      <c r="AA2607" s="736"/>
      <c r="AB2607" s="484"/>
    </row>
    <row r="2608" spans="1:28" s="467" customFormat="1" x14ac:dyDescent="0.25">
      <c r="A2608" s="1210"/>
      <c r="B2608" s="1211" t="s">
        <v>1948</v>
      </c>
      <c r="C2608" s="444"/>
      <c r="D2608" s="846"/>
      <c r="E2608" s="1212"/>
      <c r="F2608" s="1213"/>
      <c r="G2608" s="847"/>
      <c r="H2608" s="711"/>
      <c r="I2608" s="711"/>
      <c r="J2608" s="711"/>
      <c r="K2608" s="711"/>
      <c r="L2608" s="711"/>
      <c r="M2608" s="711"/>
      <c r="N2608" s="711"/>
      <c r="O2608" s="711"/>
      <c r="P2608" s="711"/>
      <c r="Q2608" s="711"/>
      <c r="R2608" s="711"/>
      <c r="S2608" s="711"/>
      <c r="T2608" s="711"/>
      <c r="U2608" s="711"/>
      <c r="V2608" s="711"/>
      <c r="W2608" s="711"/>
      <c r="X2608" s="711"/>
      <c r="Y2608" s="711"/>
      <c r="Z2608" s="485"/>
      <c r="AA2608" s="736"/>
      <c r="AB2608" s="484"/>
    </row>
    <row r="2609" spans="1:28" s="467" customFormat="1" x14ac:dyDescent="0.25">
      <c r="A2609" s="1210"/>
      <c r="B2609" s="1211"/>
      <c r="C2609" s="444"/>
      <c r="D2609" s="846"/>
      <c r="E2609" s="1212"/>
      <c r="F2609" s="1213"/>
      <c r="G2609" s="847"/>
      <c r="H2609" s="711"/>
      <c r="I2609" s="711"/>
      <c r="J2609" s="711"/>
      <c r="K2609" s="711"/>
      <c r="L2609" s="711"/>
      <c r="M2609" s="711"/>
      <c r="N2609" s="711"/>
      <c r="O2609" s="711"/>
      <c r="P2609" s="711"/>
      <c r="Q2609" s="711"/>
      <c r="R2609" s="711"/>
      <c r="S2609" s="711"/>
      <c r="T2609" s="711"/>
      <c r="U2609" s="711"/>
      <c r="V2609" s="711"/>
      <c r="W2609" s="711"/>
      <c r="X2609" s="711"/>
      <c r="Y2609" s="711"/>
      <c r="Z2609" s="485"/>
      <c r="AA2609" s="736"/>
      <c r="AB2609" s="484"/>
    </row>
    <row r="2610" spans="1:28" s="467" customFormat="1" ht="25.5" x14ac:dyDescent="0.25">
      <c r="A2610" s="212">
        <v>40</v>
      </c>
      <c r="B2610" s="1220" t="s">
        <v>877</v>
      </c>
      <c r="C2610" s="213" t="s">
        <v>307</v>
      </c>
      <c r="D2610" s="214" t="s">
        <v>1770</v>
      </c>
      <c r="E2610" s="215" t="s">
        <v>2075</v>
      </c>
      <c r="F2610" s="216" t="s">
        <v>1772</v>
      </c>
      <c r="G2610" s="217" t="s">
        <v>44</v>
      </c>
      <c r="H2610" s="218" t="s">
        <v>44</v>
      </c>
      <c r="I2610" s="218" t="s">
        <v>44</v>
      </c>
      <c r="J2610" s="218" t="s">
        <v>44</v>
      </c>
      <c r="K2610" s="1209">
        <f>SUM(L2610-15)</f>
        <v>42068</v>
      </c>
      <c r="L2610" s="218">
        <f>SUM(M2610*1)</f>
        <v>42083</v>
      </c>
      <c r="M2610" s="218">
        <f>SUM(N2610*1)</f>
        <v>42083</v>
      </c>
      <c r="N2610" s="218">
        <f>SUM(O2610-1)</f>
        <v>42083</v>
      </c>
      <c r="O2610" s="218">
        <f>SUM(U2610-3)</f>
        <v>42084</v>
      </c>
      <c r="P2610" s="218">
        <f>SUM(U2610*1)</f>
        <v>42087</v>
      </c>
      <c r="Q2610" s="218" t="s">
        <v>44</v>
      </c>
      <c r="R2610" s="218" t="s">
        <v>44</v>
      </c>
      <c r="S2610" s="218" t="s">
        <v>44</v>
      </c>
      <c r="T2610" s="218" t="s">
        <v>44</v>
      </c>
      <c r="U2610" s="218">
        <f>SUM(V2610-3)</f>
        <v>42087</v>
      </c>
      <c r="V2610" s="218">
        <f>SUM(W2610-3)</f>
        <v>42090</v>
      </c>
      <c r="W2610" s="218">
        <v>42093</v>
      </c>
      <c r="X2610" s="218">
        <f>W2610</f>
        <v>42093</v>
      </c>
      <c r="Y2610" s="218"/>
      <c r="Z2610" s="219"/>
      <c r="AA2610" s="220">
        <v>27000</v>
      </c>
      <c r="AB2610" s="220"/>
    </row>
    <row r="2611" spans="1:28" s="467" customFormat="1" x14ac:dyDescent="0.25">
      <c r="A2611" s="1210"/>
      <c r="B2611" s="1211" t="s">
        <v>2076</v>
      </c>
      <c r="C2611" s="444"/>
      <c r="D2611" s="846"/>
      <c r="E2611" s="1212"/>
      <c r="F2611" s="1213"/>
      <c r="G2611" s="847"/>
      <c r="H2611" s="711"/>
      <c r="I2611" s="711"/>
      <c r="J2611" s="711"/>
      <c r="K2611" s="711"/>
      <c r="L2611" s="711"/>
      <c r="M2611" s="711"/>
      <c r="N2611" s="711"/>
      <c r="O2611" s="711"/>
      <c r="P2611" s="711"/>
      <c r="Q2611" s="711"/>
      <c r="R2611" s="711"/>
      <c r="S2611" s="711"/>
      <c r="T2611" s="711"/>
      <c r="U2611" s="711"/>
      <c r="V2611" s="711"/>
      <c r="W2611" s="711"/>
      <c r="X2611" s="711"/>
      <c r="Y2611" s="711"/>
      <c r="Z2611" s="485"/>
      <c r="AA2611" s="736"/>
      <c r="AB2611" s="484"/>
    </row>
    <row r="2612" spans="1:28" s="467" customFormat="1" x14ac:dyDescent="0.25">
      <c r="A2612" s="1210"/>
      <c r="B2612" s="1211" t="s">
        <v>2077</v>
      </c>
      <c r="C2612" s="444"/>
      <c r="D2612" s="846"/>
      <c r="E2612" s="1212"/>
      <c r="F2612" s="1213"/>
      <c r="G2612" s="847"/>
      <c r="H2612" s="711"/>
      <c r="I2612" s="711"/>
      <c r="J2612" s="711"/>
      <c r="K2612" s="711"/>
      <c r="L2612" s="711"/>
      <c r="M2612" s="711"/>
      <c r="N2612" s="711"/>
      <c r="O2612" s="711"/>
      <c r="P2612" s="711"/>
      <c r="Q2612" s="711"/>
      <c r="R2612" s="711"/>
      <c r="S2612" s="711"/>
      <c r="T2612" s="711"/>
      <c r="U2612" s="711"/>
      <c r="V2612" s="711"/>
      <c r="W2612" s="711"/>
      <c r="X2612" s="711"/>
      <c r="Y2612" s="711"/>
      <c r="Z2612" s="485"/>
      <c r="AA2612" s="736"/>
      <c r="AB2612" s="484"/>
    </row>
    <row r="2613" spans="1:28" s="467" customFormat="1" x14ac:dyDescent="0.25">
      <c r="A2613" s="1210"/>
      <c r="B2613" s="1211" t="s">
        <v>2078</v>
      </c>
      <c r="C2613" s="444"/>
      <c r="D2613" s="846"/>
      <c r="E2613" s="1212"/>
      <c r="F2613" s="1213"/>
      <c r="G2613" s="847"/>
      <c r="H2613" s="711"/>
      <c r="I2613" s="711"/>
      <c r="J2613" s="711"/>
      <c r="K2613" s="711"/>
      <c r="L2613" s="711"/>
      <c r="M2613" s="711"/>
      <c r="N2613" s="711"/>
      <c r="O2613" s="711"/>
      <c r="P2613" s="711"/>
      <c r="Q2613" s="711"/>
      <c r="R2613" s="711"/>
      <c r="S2613" s="711"/>
      <c r="T2613" s="711"/>
      <c r="U2613" s="711"/>
      <c r="V2613" s="711"/>
      <c r="W2613" s="711"/>
      <c r="X2613" s="711"/>
      <c r="Y2613" s="711"/>
      <c r="Z2613" s="485"/>
      <c r="AA2613" s="736"/>
      <c r="AB2613" s="484"/>
    </row>
    <row r="2614" spans="1:28" s="467" customFormat="1" x14ac:dyDescent="0.25">
      <c r="A2614" s="1210"/>
      <c r="B2614" s="1211" t="s">
        <v>2079</v>
      </c>
      <c r="C2614" s="444"/>
      <c r="D2614" s="846"/>
      <c r="E2614" s="1212"/>
      <c r="F2614" s="1213"/>
      <c r="G2614" s="847"/>
      <c r="H2614" s="711"/>
      <c r="I2614" s="711"/>
      <c r="J2614" s="711"/>
      <c r="K2614" s="711"/>
      <c r="L2614" s="711"/>
      <c r="M2614" s="711"/>
      <c r="N2614" s="711"/>
      <c r="O2614" s="711"/>
      <c r="P2614" s="711"/>
      <c r="Q2614" s="711"/>
      <c r="R2614" s="711"/>
      <c r="S2614" s="711"/>
      <c r="T2614" s="711"/>
      <c r="U2614" s="711"/>
      <c r="V2614" s="711"/>
      <c r="W2614" s="711"/>
      <c r="X2614" s="711"/>
      <c r="Y2614" s="711"/>
      <c r="Z2614" s="485"/>
      <c r="AA2614" s="736"/>
      <c r="AB2614" s="484"/>
    </row>
    <row r="2615" spans="1:28" s="467" customFormat="1" x14ac:dyDescent="0.25">
      <c r="A2615" s="1210"/>
      <c r="B2615" s="1211" t="s">
        <v>2080</v>
      </c>
      <c r="C2615" s="444"/>
      <c r="D2615" s="846"/>
      <c r="E2615" s="1212"/>
      <c r="F2615" s="1213"/>
      <c r="G2615" s="847"/>
      <c r="H2615" s="711"/>
      <c r="I2615" s="711"/>
      <c r="J2615" s="711"/>
      <c r="K2615" s="711"/>
      <c r="L2615" s="711"/>
      <c r="M2615" s="711"/>
      <c r="N2615" s="711"/>
      <c r="O2615" s="711"/>
      <c r="P2615" s="711"/>
      <c r="Q2615" s="711"/>
      <c r="R2615" s="711"/>
      <c r="S2615" s="711"/>
      <c r="T2615" s="711"/>
      <c r="U2615" s="711"/>
      <c r="V2615" s="711"/>
      <c r="W2615" s="711"/>
      <c r="X2615" s="711"/>
      <c r="Y2615" s="711"/>
      <c r="Z2615" s="485"/>
      <c r="AA2615" s="736"/>
      <c r="AB2615" s="484"/>
    </row>
    <row r="2616" spans="1:28" s="467" customFormat="1" x14ac:dyDescent="0.25">
      <c r="A2616" s="1210"/>
      <c r="B2616" s="1211" t="s">
        <v>2081</v>
      </c>
      <c r="C2616" s="444"/>
      <c r="D2616" s="846"/>
      <c r="E2616" s="1212"/>
      <c r="F2616" s="1213"/>
      <c r="G2616" s="847"/>
      <c r="H2616" s="711"/>
      <c r="I2616" s="711"/>
      <c r="J2616" s="711"/>
      <c r="K2616" s="711"/>
      <c r="L2616" s="711"/>
      <c r="M2616" s="711"/>
      <c r="N2616" s="711"/>
      <c r="O2616" s="711"/>
      <c r="P2616" s="711"/>
      <c r="Q2616" s="711"/>
      <c r="R2616" s="711"/>
      <c r="S2616" s="711"/>
      <c r="T2616" s="711"/>
      <c r="U2616" s="711"/>
      <c r="V2616" s="711"/>
      <c r="W2616" s="711"/>
      <c r="X2616" s="711"/>
      <c r="Y2616" s="711"/>
      <c r="Z2616" s="485"/>
      <c r="AA2616" s="736"/>
      <c r="AB2616" s="484"/>
    </row>
    <row r="2617" spans="1:28" s="467" customFormat="1" x14ac:dyDescent="0.25">
      <c r="A2617" s="1210"/>
      <c r="B2617" s="1211" t="s">
        <v>2082</v>
      </c>
      <c r="C2617" s="444"/>
      <c r="D2617" s="846"/>
      <c r="E2617" s="1212"/>
      <c r="F2617" s="1213"/>
      <c r="G2617" s="847"/>
      <c r="H2617" s="711"/>
      <c r="I2617" s="711"/>
      <c r="J2617" s="711"/>
      <c r="K2617" s="711"/>
      <c r="L2617" s="711"/>
      <c r="M2617" s="711"/>
      <c r="N2617" s="711"/>
      <c r="O2617" s="711"/>
      <c r="P2617" s="711"/>
      <c r="Q2617" s="711"/>
      <c r="R2617" s="711"/>
      <c r="S2617" s="711"/>
      <c r="T2617" s="711"/>
      <c r="U2617" s="711"/>
      <c r="V2617" s="711"/>
      <c r="W2617" s="711"/>
      <c r="X2617" s="711"/>
      <c r="Y2617" s="711"/>
      <c r="Z2617" s="485"/>
      <c r="AA2617" s="736"/>
      <c r="AB2617" s="484"/>
    </row>
    <row r="2618" spans="1:28" s="467" customFormat="1" x14ac:dyDescent="0.25">
      <c r="A2618" s="1210"/>
      <c r="B2618" s="1211" t="s">
        <v>2083</v>
      </c>
      <c r="C2618" s="444"/>
      <c r="D2618" s="846"/>
      <c r="E2618" s="1212"/>
      <c r="F2618" s="1213"/>
      <c r="G2618" s="847"/>
      <c r="H2618" s="711"/>
      <c r="I2618" s="711"/>
      <c r="J2618" s="711"/>
      <c r="K2618" s="711"/>
      <c r="L2618" s="711"/>
      <c r="M2618" s="711"/>
      <c r="N2618" s="711"/>
      <c r="O2618" s="711"/>
      <c r="P2618" s="711"/>
      <c r="Q2618" s="711"/>
      <c r="R2618" s="711"/>
      <c r="S2618" s="711"/>
      <c r="T2618" s="711"/>
      <c r="U2618" s="711"/>
      <c r="V2618" s="711"/>
      <c r="W2618" s="711"/>
      <c r="X2618" s="711"/>
      <c r="Y2618" s="711"/>
      <c r="Z2618" s="485"/>
      <c r="AA2618" s="736"/>
      <c r="AB2618" s="484"/>
    </row>
    <row r="2619" spans="1:28" s="467" customFormat="1" x14ac:dyDescent="0.25">
      <c r="A2619" s="1210"/>
      <c r="B2619" s="1211" t="s">
        <v>2084</v>
      </c>
      <c r="C2619" s="444"/>
      <c r="D2619" s="846"/>
      <c r="E2619" s="1212"/>
      <c r="F2619" s="1213"/>
      <c r="G2619" s="847"/>
      <c r="H2619" s="711"/>
      <c r="I2619" s="711"/>
      <c r="J2619" s="711"/>
      <c r="K2619" s="711"/>
      <c r="L2619" s="711"/>
      <c r="M2619" s="711"/>
      <c r="N2619" s="711"/>
      <c r="O2619" s="711"/>
      <c r="P2619" s="711"/>
      <c r="Q2619" s="711"/>
      <c r="R2619" s="711"/>
      <c r="S2619" s="711"/>
      <c r="T2619" s="711"/>
      <c r="U2619" s="711"/>
      <c r="V2619" s="711"/>
      <c r="W2619" s="711"/>
      <c r="X2619" s="711"/>
      <c r="Y2619" s="711"/>
      <c r="Z2619" s="485"/>
      <c r="AA2619" s="736"/>
      <c r="AB2619" s="484"/>
    </row>
    <row r="2620" spans="1:28" s="467" customFormat="1" x14ac:dyDescent="0.25">
      <c r="A2620" s="1210"/>
      <c r="B2620" s="1211" t="s">
        <v>2085</v>
      </c>
      <c r="C2620" s="444"/>
      <c r="D2620" s="846"/>
      <c r="E2620" s="1212"/>
      <c r="F2620" s="1213"/>
      <c r="G2620" s="847"/>
      <c r="H2620" s="711"/>
      <c r="I2620" s="711"/>
      <c r="J2620" s="711"/>
      <c r="K2620" s="711"/>
      <c r="L2620" s="711"/>
      <c r="M2620" s="711"/>
      <c r="N2620" s="711"/>
      <c r="O2620" s="711"/>
      <c r="P2620" s="711"/>
      <c r="Q2620" s="711"/>
      <c r="R2620" s="711"/>
      <c r="S2620" s="711"/>
      <c r="T2620" s="711"/>
      <c r="U2620" s="711"/>
      <c r="V2620" s="711"/>
      <c r="W2620" s="711"/>
      <c r="X2620" s="711"/>
      <c r="Y2620" s="711"/>
      <c r="Z2620" s="485"/>
      <c r="AA2620" s="736"/>
      <c r="AB2620" s="484"/>
    </row>
    <row r="2621" spans="1:28" s="467" customFormat="1" x14ac:dyDescent="0.25">
      <c r="A2621" s="1210"/>
      <c r="B2621" s="1211" t="s">
        <v>2086</v>
      </c>
      <c r="C2621" s="444"/>
      <c r="D2621" s="846"/>
      <c r="E2621" s="1212"/>
      <c r="F2621" s="1213"/>
      <c r="G2621" s="847"/>
      <c r="H2621" s="711"/>
      <c r="I2621" s="711"/>
      <c r="J2621" s="711"/>
      <c r="K2621" s="711"/>
      <c r="L2621" s="711"/>
      <c r="M2621" s="711"/>
      <c r="N2621" s="711"/>
      <c r="O2621" s="711"/>
      <c r="P2621" s="711"/>
      <c r="Q2621" s="711"/>
      <c r="R2621" s="711"/>
      <c r="S2621" s="711"/>
      <c r="T2621" s="711"/>
      <c r="U2621" s="711"/>
      <c r="V2621" s="711"/>
      <c r="W2621" s="711"/>
      <c r="X2621" s="711"/>
      <c r="Y2621" s="711"/>
      <c r="Z2621" s="485"/>
      <c r="AA2621" s="736"/>
      <c r="AB2621" s="484"/>
    </row>
    <row r="2622" spans="1:28" s="467" customFormat="1" x14ac:dyDescent="0.25">
      <c r="A2622" s="1210"/>
      <c r="B2622" s="1211" t="s">
        <v>2087</v>
      </c>
      <c r="C2622" s="444"/>
      <c r="D2622" s="846"/>
      <c r="E2622" s="1212"/>
      <c r="F2622" s="1213"/>
      <c r="G2622" s="847"/>
      <c r="H2622" s="711"/>
      <c r="I2622" s="711"/>
      <c r="J2622" s="711"/>
      <c r="K2622" s="711"/>
      <c r="L2622" s="711"/>
      <c r="M2622" s="711"/>
      <c r="N2622" s="711"/>
      <c r="O2622" s="711"/>
      <c r="P2622" s="711"/>
      <c r="Q2622" s="711"/>
      <c r="R2622" s="711"/>
      <c r="S2622" s="711"/>
      <c r="T2622" s="711"/>
      <c r="U2622" s="711"/>
      <c r="V2622" s="711"/>
      <c r="W2622" s="711"/>
      <c r="X2622" s="711"/>
      <c r="Y2622" s="711"/>
      <c r="Z2622" s="485"/>
      <c r="AA2622" s="736"/>
      <c r="AB2622" s="484"/>
    </row>
    <row r="2623" spans="1:28" s="467" customFormat="1" x14ac:dyDescent="0.25">
      <c r="A2623" s="1210"/>
      <c r="B2623" s="1211" t="s">
        <v>2088</v>
      </c>
      <c r="C2623" s="444"/>
      <c r="D2623" s="846"/>
      <c r="E2623" s="1212"/>
      <c r="F2623" s="1213"/>
      <c r="G2623" s="847"/>
      <c r="H2623" s="711"/>
      <c r="I2623" s="711"/>
      <c r="J2623" s="711"/>
      <c r="K2623" s="711"/>
      <c r="L2623" s="711"/>
      <c r="M2623" s="711"/>
      <c r="N2623" s="711"/>
      <c r="O2623" s="711"/>
      <c r="P2623" s="711"/>
      <c r="Q2623" s="711"/>
      <c r="R2623" s="711"/>
      <c r="S2623" s="711"/>
      <c r="T2623" s="711"/>
      <c r="U2623" s="711"/>
      <c r="V2623" s="711"/>
      <c r="W2623" s="711"/>
      <c r="X2623" s="711"/>
      <c r="Y2623" s="711"/>
      <c r="Z2623" s="485"/>
      <c r="AA2623" s="736"/>
      <c r="AB2623" s="484"/>
    </row>
    <row r="2624" spans="1:28" s="467" customFormat="1" x14ac:dyDescent="0.25">
      <c r="A2624" s="1210"/>
      <c r="B2624" s="1211" t="s">
        <v>2089</v>
      </c>
      <c r="C2624" s="444"/>
      <c r="D2624" s="846"/>
      <c r="E2624" s="1212"/>
      <c r="F2624" s="1213"/>
      <c r="G2624" s="847"/>
      <c r="H2624" s="711"/>
      <c r="I2624" s="711"/>
      <c r="J2624" s="711"/>
      <c r="K2624" s="711"/>
      <c r="L2624" s="711"/>
      <c r="M2624" s="711"/>
      <c r="N2624" s="711"/>
      <c r="O2624" s="711"/>
      <c r="P2624" s="711"/>
      <c r="Q2624" s="711"/>
      <c r="R2624" s="711"/>
      <c r="S2624" s="711"/>
      <c r="T2624" s="711"/>
      <c r="U2624" s="711"/>
      <c r="V2624" s="711"/>
      <c r="W2624" s="711"/>
      <c r="X2624" s="711"/>
      <c r="Y2624" s="711"/>
      <c r="Z2624" s="485"/>
      <c r="AA2624" s="736"/>
      <c r="AB2624" s="484"/>
    </row>
    <row r="2625" spans="1:28" s="467" customFormat="1" x14ac:dyDescent="0.25">
      <c r="A2625" s="1210"/>
      <c r="B2625" s="1211" t="s">
        <v>2090</v>
      </c>
      <c r="C2625" s="444"/>
      <c r="D2625" s="846"/>
      <c r="E2625" s="1212"/>
      <c r="F2625" s="1213"/>
      <c r="G2625" s="847"/>
      <c r="H2625" s="711"/>
      <c r="I2625" s="711"/>
      <c r="J2625" s="711"/>
      <c r="K2625" s="711"/>
      <c r="L2625" s="711"/>
      <c r="M2625" s="711"/>
      <c r="N2625" s="711"/>
      <c r="O2625" s="711"/>
      <c r="P2625" s="711"/>
      <c r="Q2625" s="711"/>
      <c r="R2625" s="711"/>
      <c r="S2625" s="711"/>
      <c r="T2625" s="711"/>
      <c r="U2625" s="711"/>
      <c r="V2625" s="711"/>
      <c r="W2625" s="711"/>
      <c r="X2625" s="711"/>
      <c r="Y2625" s="711"/>
      <c r="Z2625" s="485"/>
      <c r="AA2625" s="736"/>
      <c r="AB2625" s="484"/>
    </row>
    <row r="2626" spans="1:28" s="467" customFormat="1" x14ac:dyDescent="0.25">
      <c r="A2626" s="1210"/>
      <c r="B2626" s="1211"/>
      <c r="C2626" s="444"/>
      <c r="D2626" s="846"/>
      <c r="E2626" s="1212"/>
      <c r="F2626" s="1213"/>
      <c r="G2626" s="847"/>
      <c r="H2626" s="711"/>
      <c r="I2626" s="711"/>
      <c r="J2626" s="711"/>
      <c r="K2626" s="711"/>
      <c r="L2626" s="711"/>
      <c r="M2626" s="711"/>
      <c r="N2626" s="711"/>
      <c r="O2626" s="711"/>
      <c r="P2626" s="711"/>
      <c r="Q2626" s="711"/>
      <c r="R2626" s="711"/>
      <c r="S2626" s="711"/>
      <c r="T2626" s="711"/>
      <c r="U2626" s="711"/>
      <c r="V2626" s="711"/>
      <c r="W2626" s="711"/>
      <c r="X2626" s="711"/>
      <c r="Y2626" s="711"/>
      <c r="Z2626" s="485"/>
      <c r="AA2626" s="736"/>
      <c r="AB2626" s="484"/>
    </row>
    <row r="2627" spans="1:28" s="467" customFormat="1" ht="25.5" x14ac:dyDescent="0.25">
      <c r="A2627" s="212">
        <v>40.1</v>
      </c>
      <c r="B2627" s="1220" t="s">
        <v>877</v>
      </c>
      <c r="C2627" s="213" t="s">
        <v>307</v>
      </c>
      <c r="D2627" s="214" t="s">
        <v>1770</v>
      </c>
      <c r="E2627" s="215" t="s">
        <v>2075</v>
      </c>
      <c r="F2627" s="216" t="s">
        <v>1772</v>
      </c>
      <c r="G2627" s="217" t="s">
        <v>44</v>
      </c>
      <c r="H2627" s="218" t="s">
        <v>44</v>
      </c>
      <c r="I2627" s="218" t="s">
        <v>44</v>
      </c>
      <c r="J2627" s="218" t="s">
        <v>44</v>
      </c>
      <c r="K2627" s="1209">
        <f>SUM(L2627-15)</f>
        <v>42251</v>
      </c>
      <c r="L2627" s="218">
        <f>SUM(M2627*1)</f>
        <v>42266</v>
      </c>
      <c r="M2627" s="218">
        <f>SUM(N2627*1)</f>
        <v>42266</v>
      </c>
      <c r="N2627" s="218">
        <f>SUM(O2627-1)</f>
        <v>42266</v>
      </c>
      <c r="O2627" s="218">
        <f>SUM(U2627-3)</f>
        <v>42267</v>
      </c>
      <c r="P2627" s="218">
        <f>SUM(U2627*1)</f>
        <v>42270</v>
      </c>
      <c r="Q2627" s="218" t="s">
        <v>44</v>
      </c>
      <c r="R2627" s="218" t="s">
        <v>44</v>
      </c>
      <c r="S2627" s="218" t="s">
        <v>44</v>
      </c>
      <c r="T2627" s="218" t="s">
        <v>44</v>
      </c>
      <c r="U2627" s="218">
        <f>SUM(V2627-3)</f>
        <v>42270</v>
      </c>
      <c r="V2627" s="218">
        <f>SUM(W2627-3)</f>
        <v>42273</v>
      </c>
      <c r="W2627" s="218">
        <v>42276</v>
      </c>
      <c r="X2627" s="218">
        <f>W2627</f>
        <v>42276</v>
      </c>
      <c r="Y2627" s="218"/>
      <c r="Z2627" s="219"/>
      <c r="AA2627" s="220">
        <v>23000</v>
      </c>
      <c r="AB2627" s="220"/>
    </row>
    <row r="2628" spans="1:28" s="467" customFormat="1" x14ac:dyDescent="0.25">
      <c r="A2628" s="1210"/>
      <c r="B2628" s="1211" t="s">
        <v>2078</v>
      </c>
      <c r="C2628" s="444"/>
      <c r="D2628" s="846"/>
      <c r="E2628" s="1212"/>
      <c r="F2628" s="1213"/>
      <c r="G2628" s="847"/>
      <c r="H2628" s="711"/>
      <c r="I2628" s="711"/>
      <c r="J2628" s="711"/>
      <c r="K2628" s="711"/>
      <c r="L2628" s="711"/>
      <c r="M2628" s="711"/>
      <c r="N2628" s="711"/>
      <c r="O2628" s="711"/>
      <c r="P2628" s="711"/>
      <c r="Q2628" s="711"/>
      <c r="R2628" s="711"/>
      <c r="S2628" s="711"/>
      <c r="T2628" s="711"/>
      <c r="U2628" s="711"/>
      <c r="V2628" s="711"/>
      <c r="W2628" s="711"/>
      <c r="X2628" s="711"/>
      <c r="Y2628" s="711"/>
      <c r="Z2628" s="485"/>
      <c r="AA2628" s="736"/>
      <c r="AB2628" s="484"/>
    </row>
    <row r="2629" spans="1:28" s="467" customFormat="1" x14ac:dyDescent="0.25">
      <c r="A2629" s="1210"/>
      <c r="B2629" s="1211" t="s">
        <v>2079</v>
      </c>
      <c r="C2629" s="444"/>
      <c r="D2629" s="846"/>
      <c r="E2629" s="1212"/>
      <c r="F2629" s="1213"/>
      <c r="G2629" s="847"/>
      <c r="H2629" s="711"/>
      <c r="I2629" s="711"/>
      <c r="J2629" s="711"/>
      <c r="K2629" s="711"/>
      <c r="L2629" s="711"/>
      <c r="M2629" s="711"/>
      <c r="N2629" s="711"/>
      <c r="O2629" s="711"/>
      <c r="P2629" s="711"/>
      <c r="Q2629" s="711"/>
      <c r="R2629" s="711"/>
      <c r="S2629" s="711"/>
      <c r="T2629" s="711"/>
      <c r="U2629" s="711"/>
      <c r="V2629" s="711"/>
      <c r="W2629" s="711"/>
      <c r="X2629" s="711"/>
      <c r="Y2629" s="711"/>
      <c r="Z2629" s="485"/>
      <c r="AA2629" s="736"/>
      <c r="AB2629" s="484"/>
    </row>
    <row r="2630" spans="1:28" s="467" customFormat="1" x14ac:dyDescent="0.25">
      <c r="A2630" s="1210"/>
      <c r="B2630" s="1211" t="s">
        <v>2080</v>
      </c>
      <c r="C2630" s="444"/>
      <c r="D2630" s="846"/>
      <c r="E2630" s="1212"/>
      <c r="F2630" s="1213"/>
      <c r="G2630" s="847"/>
      <c r="H2630" s="711"/>
      <c r="I2630" s="711"/>
      <c r="J2630" s="711"/>
      <c r="K2630" s="711"/>
      <c r="L2630" s="711"/>
      <c r="M2630" s="711"/>
      <c r="N2630" s="711"/>
      <c r="O2630" s="711"/>
      <c r="P2630" s="711"/>
      <c r="Q2630" s="711"/>
      <c r="R2630" s="711"/>
      <c r="S2630" s="711"/>
      <c r="T2630" s="711"/>
      <c r="U2630" s="711"/>
      <c r="V2630" s="711"/>
      <c r="W2630" s="711"/>
      <c r="X2630" s="711"/>
      <c r="Y2630" s="711"/>
      <c r="Z2630" s="485"/>
      <c r="AA2630" s="736"/>
      <c r="AB2630" s="484"/>
    </row>
    <row r="2631" spans="1:28" s="467" customFormat="1" x14ac:dyDescent="0.25">
      <c r="A2631" s="1210"/>
      <c r="B2631" s="1211" t="s">
        <v>2081</v>
      </c>
      <c r="C2631" s="444"/>
      <c r="D2631" s="846"/>
      <c r="E2631" s="1212"/>
      <c r="F2631" s="1213"/>
      <c r="G2631" s="847"/>
      <c r="H2631" s="711"/>
      <c r="I2631" s="711"/>
      <c r="J2631" s="711"/>
      <c r="K2631" s="711"/>
      <c r="L2631" s="711"/>
      <c r="M2631" s="711"/>
      <c r="N2631" s="711"/>
      <c r="O2631" s="711"/>
      <c r="P2631" s="711"/>
      <c r="Q2631" s="711"/>
      <c r="R2631" s="711"/>
      <c r="S2631" s="711"/>
      <c r="T2631" s="711"/>
      <c r="U2631" s="711"/>
      <c r="V2631" s="711"/>
      <c r="W2631" s="711"/>
      <c r="X2631" s="711"/>
      <c r="Y2631" s="711"/>
      <c r="Z2631" s="485"/>
      <c r="AA2631" s="736"/>
      <c r="AB2631" s="484"/>
    </row>
    <row r="2632" spans="1:28" s="467" customFormat="1" x14ac:dyDescent="0.25">
      <c r="A2632" s="1210"/>
      <c r="B2632" s="1211" t="s">
        <v>2082</v>
      </c>
      <c r="C2632" s="444"/>
      <c r="D2632" s="846"/>
      <c r="E2632" s="1212"/>
      <c r="F2632" s="1213"/>
      <c r="G2632" s="847"/>
      <c r="H2632" s="711"/>
      <c r="I2632" s="711"/>
      <c r="J2632" s="711"/>
      <c r="K2632" s="711"/>
      <c r="L2632" s="711"/>
      <c r="M2632" s="711"/>
      <c r="N2632" s="711"/>
      <c r="O2632" s="711"/>
      <c r="P2632" s="711"/>
      <c r="Q2632" s="711"/>
      <c r="R2632" s="711"/>
      <c r="S2632" s="711"/>
      <c r="T2632" s="711"/>
      <c r="U2632" s="711"/>
      <c r="V2632" s="711"/>
      <c r="W2632" s="711"/>
      <c r="X2632" s="711"/>
      <c r="Y2632" s="711"/>
      <c r="Z2632" s="485"/>
      <c r="AA2632" s="736"/>
      <c r="AB2632" s="484"/>
    </row>
    <row r="2633" spans="1:28" s="467" customFormat="1" x14ac:dyDescent="0.25">
      <c r="A2633" s="1210"/>
      <c r="B2633" s="1211" t="s">
        <v>2083</v>
      </c>
      <c r="C2633" s="444"/>
      <c r="D2633" s="846"/>
      <c r="E2633" s="1212"/>
      <c r="F2633" s="1213"/>
      <c r="G2633" s="847"/>
      <c r="H2633" s="711"/>
      <c r="I2633" s="711"/>
      <c r="J2633" s="711"/>
      <c r="K2633" s="711"/>
      <c r="L2633" s="711"/>
      <c r="M2633" s="711"/>
      <c r="N2633" s="711"/>
      <c r="O2633" s="711"/>
      <c r="P2633" s="711"/>
      <c r="Q2633" s="711"/>
      <c r="R2633" s="711"/>
      <c r="S2633" s="711"/>
      <c r="T2633" s="711"/>
      <c r="U2633" s="711"/>
      <c r="V2633" s="711"/>
      <c r="W2633" s="711"/>
      <c r="X2633" s="711"/>
      <c r="Y2633" s="711"/>
      <c r="Z2633" s="485"/>
      <c r="AA2633" s="736"/>
      <c r="AB2633" s="484"/>
    </row>
    <row r="2634" spans="1:28" s="467" customFormat="1" x14ac:dyDescent="0.25">
      <c r="A2634" s="1210"/>
      <c r="B2634" s="1211" t="s">
        <v>2084</v>
      </c>
      <c r="C2634" s="444"/>
      <c r="D2634" s="846"/>
      <c r="E2634" s="1212"/>
      <c r="F2634" s="1213"/>
      <c r="G2634" s="847"/>
      <c r="H2634" s="711"/>
      <c r="I2634" s="711"/>
      <c r="J2634" s="711"/>
      <c r="K2634" s="711"/>
      <c r="L2634" s="711"/>
      <c r="M2634" s="711"/>
      <c r="N2634" s="711"/>
      <c r="O2634" s="711"/>
      <c r="P2634" s="711"/>
      <c r="Q2634" s="711"/>
      <c r="R2634" s="711"/>
      <c r="S2634" s="711"/>
      <c r="T2634" s="711"/>
      <c r="U2634" s="711"/>
      <c r="V2634" s="711"/>
      <c r="W2634" s="711"/>
      <c r="X2634" s="711"/>
      <c r="Y2634" s="711"/>
      <c r="Z2634" s="485"/>
      <c r="AA2634" s="736"/>
      <c r="AB2634" s="484"/>
    </row>
    <row r="2635" spans="1:28" s="467" customFormat="1" x14ac:dyDescent="0.25">
      <c r="A2635" s="1210"/>
      <c r="B2635" s="1211" t="s">
        <v>2085</v>
      </c>
      <c r="C2635" s="444"/>
      <c r="D2635" s="846"/>
      <c r="E2635" s="1212"/>
      <c r="F2635" s="1213"/>
      <c r="G2635" s="847"/>
      <c r="H2635" s="711"/>
      <c r="I2635" s="711"/>
      <c r="J2635" s="711"/>
      <c r="K2635" s="711"/>
      <c r="L2635" s="711"/>
      <c r="M2635" s="711"/>
      <c r="N2635" s="711"/>
      <c r="O2635" s="711"/>
      <c r="P2635" s="711"/>
      <c r="Q2635" s="711"/>
      <c r="R2635" s="711"/>
      <c r="S2635" s="711"/>
      <c r="T2635" s="711"/>
      <c r="U2635" s="711"/>
      <c r="V2635" s="711"/>
      <c r="W2635" s="711"/>
      <c r="X2635" s="711"/>
      <c r="Y2635" s="711"/>
      <c r="Z2635" s="485"/>
      <c r="AA2635" s="736"/>
      <c r="AB2635" s="484"/>
    </row>
    <row r="2636" spans="1:28" s="467" customFormat="1" x14ac:dyDescent="0.25">
      <c r="A2636" s="1210"/>
      <c r="B2636" s="1211" t="s">
        <v>2086</v>
      </c>
      <c r="C2636" s="444"/>
      <c r="D2636" s="846"/>
      <c r="E2636" s="1212"/>
      <c r="F2636" s="1213"/>
      <c r="G2636" s="847"/>
      <c r="H2636" s="711"/>
      <c r="I2636" s="711"/>
      <c r="J2636" s="711"/>
      <c r="K2636" s="711"/>
      <c r="L2636" s="711"/>
      <c r="M2636" s="711"/>
      <c r="N2636" s="711"/>
      <c r="O2636" s="711"/>
      <c r="P2636" s="711"/>
      <c r="Q2636" s="711"/>
      <c r="R2636" s="711"/>
      <c r="S2636" s="711"/>
      <c r="T2636" s="711"/>
      <c r="U2636" s="711"/>
      <c r="V2636" s="711"/>
      <c r="W2636" s="711"/>
      <c r="X2636" s="711"/>
      <c r="Y2636" s="711"/>
      <c r="Z2636" s="485"/>
      <c r="AA2636" s="736"/>
      <c r="AB2636" s="484"/>
    </row>
    <row r="2637" spans="1:28" s="467" customFormat="1" x14ac:dyDescent="0.25">
      <c r="A2637" s="1210"/>
      <c r="B2637" s="1211" t="s">
        <v>2087</v>
      </c>
      <c r="C2637" s="444"/>
      <c r="D2637" s="846"/>
      <c r="E2637" s="1212"/>
      <c r="F2637" s="1213"/>
      <c r="G2637" s="847"/>
      <c r="H2637" s="711"/>
      <c r="I2637" s="711"/>
      <c r="J2637" s="711"/>
      <c r="K2637" s="711"/>
      <c r="L2637" s="711"/>
      <c r="M2637" s="711"/>
      <c r="N2637" s="711"/>
      <c r="O2637" s="711"/>
      <c r="P2637" s="711"/>
      <c r="Q2637" s="711"/>
      <c r="R2637" s="711"/>
      <c r="S2637" s="711"/>
      <c r="T2637" s="711"/>
      <c r="U2637" s="711"/>
      <c r="V2637" s="711"/>
      <c r="W2637" s="711"/>
      <c r="X2637" s="711"/>
      <c r="Y2637" s="711"/>
      <c r="Z2637" s="485"/>
      <c r="AA2637" s="736"/>
      <c r="AB2637" s="484"/>
    </row>
    <row r="2638" spans="1:28" s="467" customFormat="1" x14ac:dyDescent="0.25">
      <c r="A2638" s="1210"/>
      <c r="B2638" s="1211"/>
      <c r="C2638" s="444"/>
      <c r="D2638" s="846"/>
      <c r="E2638" s="1212"/>
      <c r="F2638" s="1213"/>
      <c r="G2638" s="847"/>
      <c r="H2638" s="711"/>
      <c r="I2638" s="711"/>
      <c r="J2638" s="711"/>
      <c r="K2638" s="711"/>
      <c r="L2638" s="711"/>
      <c r="M2638" s="711"/>
      <c r="N2638" s="711"/>
      <c r="O2638" s="711"/>
      <c r="P2638" s="711"/>
      <c r="Q2638" s="711"/>
      <c r="R2638" s="711"/>
      <c r="S2638" s="711"/>
      <c r="T2638" s="711"/>
      <c r="U2638" s="711"/>
      <c r="V2638" s="711"/>
      <c r="W2638" s="711"/>
      <c r="X2638" s="711"/>
      <c r="Y2638" s="711"/>
      <c r="Z2638" s="485"/>
      <c r="AA2638" s="736"/>
      <c r="AB2638" s="484"/>
    </row>
    <row r="2639" spans="1:28" s="467" customFormat="1" ht="25.5" x14ac:dyDescent="0.25">
      <c r="A2639" s="212">
        <v>41</v>
      </c>
      <c r="B2639" s="1220" t="s">
        <v>2091</v>
      </c>
      <c r="C2639" s="213" t="s">
        <v>307</v>
      </c>
      <c r="D2639" s="214" t="s">
        <v>1770</v>
      </c>
      <c r="E2639" s="215" t="s">
        <v>2075</v>
      </c>
      <c r="F2639" s="216" t="s">
        <v>1772</v>
      </c>
      <c r="G2639" s="217" t="s">
        <v>44</v>
      </c>
      <c r="H2639" s="218" t="s">
        <v>44</v>
      </c>
      <c r="I2639" s="218" t="s">
        <v>44</v>
      </c>
      <c r="J2639" s="218" t="s">
        <v>44</v>
      </c>
      <c r="K2639" s="1209">
        <f>SUM(L2639-15)</f>
        <v>42020</v>
      </c>
      <c r="L2639" s="218">
        <f>SUM(M2639*1)</f>
        <v>42035</v>
      </c>
      <c r="M2639" s="218">
        <f>SUM(N2639*1)</f>
        <v>42035</v>
      </c>
      <c r="N2639" s="218">
        <f>SUM(O2639-1)</f>
        <v>42035</v>
      </c>
      <c r="O2639" s="218">
        <f>SUM(U2639-3)</f>
        <v>42036</v>
      </c>
      <c r="P2639" s="218">
        <f>SUM(U2639*1)</f>
        <v>42039</v>
      </c>
      <c r="Q2639" s="218" t="s">
        <v>44</v>
      </c>
      <c r="R2639" s="218" t="s">
        <v>44</v>
      </c>
      <c r="S2639" s="218" t="s">
        <v>44</v>
      </c>
      <c r="T2639" s="218" t="s">
        <v>44</v>
      </c>
      <c r="U2639" s="218">
        <f>SUM(V2639-3)</f>
        <v>42039</v>
      </c>
      <c r="V2639" s="218">
        <f>SUM(W2639-3)</f>
        <v>42042</v>
      </c>
      <c r="W2639" s="218">
        <v>42045</v>
      </c>
      <c r="X2639" s="218">
        <f>W2639</f>
        <v>42045</v>
      </c>
      <c r="Y2639" s="218"/>
      <c r="Z2639" s="219"/>
      <c r="AA2639" s="220">
        <v>7882.0999999999995</v>
      </c>
      <c r="AB2639" s="220"/>
    </row>
    <row r="2640" spans="1:28" s="467" customFormat="1" x14ac:dyDescent="0.25">
      <c r="A2640" s="1210"/>
      <c r="B2640" s="1211" t="s">
        <v>2092</v>
      </c>
      <c r="C2640" s="444"/>
      <c r="D2640" s="846"/>
      <c r="E2640" s="1212"/>
      <c r="F2640" s="1213"/>
      <c r="G2640" s="847"/>
      <c r="H2640" s="711"/>
      <c r="I2640" s="711"/>
      <c r="J2640" s="711"/>
      <c r="K2640" s="711"/>
      <c r="L2640" s="711"/>
      <c r="M2640" s="711"/>
      <c r="N2640" s="711"/>
      <c r="O2640" s="711"/>
      <c r="P2640" s="711"/>
      <c r="Q2640" s="711"/>
      <c r="R2640" s="711"/>
      <c r="S2640" s="711"/>
      <c r="T2640" s="711"/>
      <c r="U2640" s="711"/>
      <c r="V2640" s="711"/>
      <c r="W2640" s="711"/>
      <c r="X2640" s="711"/>
      <c r="Y2640" s="711"/>
      <c r="Z2640" s="485"/>
      <c r="AA2640" s="736"/>
      <c r="AB2640" s="484"/>
    </row>
    <row r="2641" spans="1:28" s="467" customFormat="1" x14ac:dyDescent="0.25">
      <c r="A2641" s="1210"/>
      <c r="B2641" s="1211"/>
      <c r="C2641" s="444"/>
      <c r="D2641" s="846"/>
      <c r="E2641" s="1212"/>
      <c r="F2641" s="1213"/>
      <c r="G2641" s="847"/>
      <c r="H2641" s="711"/>
      <c r="I2641" s="711"/>
      <c r="J2641" s="711"/>
      <c r="K2641" s="711"/>
      <c r="L2641" s="711"/>
      <c r="M2641" s="711"/>
      <c r="N2641" s="711"/>
      <c r="O2641" s="711"/>
      <c r="P2641" s="711"/>
      <c r="Q2641" s="711"/>
      <c r="R2641" s="711"/>
      <c r="S2641" s="711"/>
      <c r="T2641" s="711"/>
      <c r="U2641" s="711"/>
      <c r="V2641" s="711"/>
      <c r="W2641" s="711"/>
      <c r="X2641" s="711"/>
      <c r="Y2641" s="711"/>
      <c r="Z2641" s="485"/>
      <c r="AA2641" s="736"/>
      <c r="AB2641" s="484"/>
    </row>
    <row r="2642" spans="1:28" s="467" customFormat="1" ht="25.5" x14ac:dyDescent="0.25">
      <c r="A2642" s="212">
        <v>41.1</v>
      </c>
      <c r="B2642" s="1220" t="s">
        <v>2091</v>
      </c>
      <c r="C2642" s="213" t="s">
        <v>307</v>
      </c>
      <c r="D2642" s="214" t="s">
        <v>1770</v>
      </c>
      <c r="E2642" s="215" t="s">
        <v>2075</v>
      </c>
      <c r="F2642" s="216" t="s">
        <v>1772</v>
      </c>
      <c r="G2642" s="217" t="s">
        <v>44</v>
      </c>
      <c r="H2642" s="218" t="s">
        <v>44</v>
      </c>
      <c r="I2642" s="218" t="s">
        <v>44</v>
      </c>
      <c r="J2642" s="218" t="s">
        <v>44</v>
      </c>
      <c r="K2642" s="1209">
        <f>SUM(L2642-15)</f>
        <v>42160</v>
      </c>
      <c r="L2642" s="218">
        <f>SUM(M2642*1)</f>
        <v>42175</v>
      </c>
      <c r="M2642" s="218">
        <f>SUM(N2642*1)</f>
        <v>42175</v>
      </c>
      <c r="N2642" s="218">
        <f>SUM(O2642-1)</f>
        <v>42175</v>
      </c>
      <c r="O2642" s="218">
        <f>SUM(U2642-3)</f>
        <v>42176</v>
      </c>
      <c r="P2642" s="218">
        <f>SUM(U2642*1)</f>
        <v>42179</v>
      </c>
      <c r="Q2642" s="218" t="s">
        <v>44</v>
      </c>
      <c r="R2642" s="218" t="s">
        <v>44</v>
      </c>
      <c r="S2642" s="218" t="s">
        <v>44</v>
      </c>
      <c r="T2642" s="218" t="s">
        <v>44</v>
      </c>
      <c r="U2642" s="218">
        <f>SUM(V2642-3)</f>
        <v>42179</v>
      </c>
      <c r="V2642" s="218">
        <f>SUM(W2642-3)</f>
        <v>42182</v>
      </c>
      <c r="W2642" s="218">
        <v>42185</v>
      </c>
      <c r="X2642" s="218">
        <f>W2642</f>
        <v>42185</v>
      </c>
      <c r="Y2642" s="218"/>
      <c r="Z2642" s="219"/>
      <c r="AA2642" s="220">
        <v>3941.0499999999997</v>
      </c>
      <c r="AB2642" s="220"/>
    </row>
    <row r="2643" spans="1:28" s="467" customFormat="1" x14ac:dyDescent="0.25">
      <c r="A2643" s="1210"/>
      <c r="B2643" s="1211" t="s">
        <v>2092</v>
      </c>
      <c r="C2643" s="444"/>
      <c r="D2643" s="846"/>
      <c r="E2643" s="1212"/>
      <c r="F2643" s="1213"/>
      <c r="G2643" s="847"/>
      <c r="H2643" s="711"/>
      <c r="I2643" s="711"/>
      <c r="J2643" s="711"/>
      <c r="K2643" s="711"/>
      <c r="L2643" s="711"/>
      <c r="M2643" s="711"/>
      <c r="N2643" s="711"/>
      <c r="O2643" s="711"/>
      <c r="P2643" s="711"/>
      <c r="Q2643" s="711"/>
      <c r="R2643" s="711"/>
      <c r="S2643" s="711"/>
      <c r="T2643" s="711"/>
      <c r="U2643" s="711"/>
      <c r="V2643" s="711"/>
      <c r="W2643" s="711"/>
      <c r="X2643" s="711"/>
      <c r="Y2643" s="711"/>
      <c r="Z2643" s="485"/>
      <c r="AA2643" s="736"/>
      <c r="AB2643" s="484"/>
    </row>
    <row r="2644" spans="1:28" s="467" customFormat="1" x14ac:dyDescent="0.25">
      <c r="A2644" s="1210"/>
      <c r="B2644" s="1211"/>
      <c r="C2644" s="444"/>
      <c r="D2644" s="846"/>
      <c r="E2644" s="1212"/>
      <c r="F2644" s="1213"/>
      <c r="G2644" s="847"/>
      <c r="H2644" s="711"/>
      <c r="I2644" s="711"/>
      <c r="J2644" s="711"/>
      <c r="K2644" s="711"/>
      <c r="L2644" s="711"/>
      <c r="M2644" s="711"/>
      <c r="N2644" s="711"/>
      <c r="O2644" s="711"/>
      <c r="P2644" s="711"/>
      <c r="Q2644" s="711"/>
      <c r="R2644" s="711"/>
      <c r="S2644" s="711"/>
      <c r="T2644" s="711"/>
      <c r="U2644" s="711"/>
      <c r="V2644" s="711"/>
      <c r="W2644" s="711"/>
      <c r="X2644" s="711"/>
      <c r="Y2644" s="711"/>
      <c r="Z2644" s="485"/>
      <c r="AA2644" s="736"/>
      <c r="AB2644" s="484"/>
    </row>
    <row r="2645" spans="1:28" s="467" customFormat="1" ht="25.5" x14ac:dyDescent="0.25">
      <c r="A2645" s="212">
        <v>41.2</v>
      </c>
      <c r="B2645" s="1220" t="s">
        <v>2091</v>
      </c>
      <c r="C2645" s="213" t="s">
        <v>307</v>
      </c>
      <c r="D2645" s="214" t="s">
        <v>1770</v>
      </c>
      <c r="E2645" s="215" t="s">
        <v>2075</v>
      </c>
      <c r="F2645" s="216" t="s">
        <v>1772</v>
      </c>
      <c r="G2645" s="217" t="s">
        <v>44</v>
      </c>
      <c r="H2645" s="218" t="s">
        <v>44</v>
      </c>
      <c r="I2645" s="218" t="s">
        <v>44</v>
      </c>
      <c r="J2645" s="218" t="s">
        <v>44</v>
      </c>
      <c r="K2645" s="1209">
        <f>SUM(L2645-15)</f>
        <v>42313</v>
      </c>
      <c r="L2645" s="218">
        <f>SUM(M2645*1)</f>
        <v>42328</v>
      </c>
      <c r="M2645" s="218">
        <f>SUM(N2645*1)</f>
        <v>42328</v>
      </c>
      <c r="N2645" s="218">
        <f>SUM(O2645-1)</f>
        <v>42328</v>
      </c>
      <c r="O2645" s="218">
        <f>SUM(U2645-3)</f>
        <v>42329</v>
      </c>
      <c r="P2645" s="218">
        <f>SUM(U2645*1)</f>
        <v>42332</v>
      </c>
      <c r="Q2645" s="218" t="s">
        <v>44</v>
      </c>
      <c r="R2645" s="218" t="s">
        <v>44</v>
      </c>
      <c r="S2645" s="218" t="s">
        <v>44</v>
      </c>
      <c r="T2645" s="218" t="s">
        <v>44</v>
      </c>
      <c r="U2645" s="218">
        <f>SUM(V2645-3)</f>
        <v>42332</v>
      </c>
      <c r="V2645" s="218">
        <f>SUM(W2645-3)</f>
        <v>42335</v>
      </c>
      <c r="W2645" s="218">
        <v>42338</v>
      </c>
      <c r="X2645" s="218">
        <f>W2645</f>
        <v>42338</v>
      </c>
      <c r="Y2645" s="218"/>
      <c r="Z2645" s="219"/>
      <c r="AA2645" s="220">
        <v>29113.849994999997</v>
      </c>
      <c r="AB2645" s="220"/>
    </row>
    <row r="2646" spans="1:28" s="467" customFormat="1" x14ac:dyDescent="0.25">
      <c r="A2646" s="1210"/>
      <c r="B2646" s="1211" t="s">
        <v>2093</v>
      </c>
      <c r="C2646" s="444"/>
      <c r="D2646" s="846"/>
      <c r="E2646" s="1212"/>
      <c r="F2646" s="1213"/>
      <c r="G2646" s="847"/>
      <c r="H2646" s="711"/>
      <c r="I2646" s="711"/>
      <c r="J2646" s="711"/>
      <c r="K2646" s="711"/>
      <c r="L2646" s="711"/>
      <c r="M2646" s="711"/>
      <c r="N2646" s="711"/>
      <c r="O2646" s="711"/>
      <c r="P2646" s="711"/>
      <c r="Q2646" s="711"/>
      <c r="R2646" s="711"/>
      <c r="S2646" s="711"/>
      <c r="T2646" s="711"/>
      <c r="U2646" s="711"/>
      <c r="V2646" s="711"/>
      <c r="W2646" s="711"/>
      <c r="X2646" s="711"/>
      <c r="Y2646" s="711"/>
      <c r="Z2646" s="485"/>
      <c r="AA2646" s="736"/>
      <c r="AB2646" s="484"/>
    </row>
    <row r="2647" spans="1:28" s="467" customFormat="1" x14ac:dyDescent="0.25">
      <c r="A2647" s="1210"/>
      <c r="B2647" s="1211"/>
      <c r="C2647" s="444"/>
      <c r="D2647" s="846"/>
      <c r="E2647" s="1212"/>
      <c r="F2647" s="1213"/>
      <c r="G2647" s="847"/>
      <c r="H2647" s="711"/>
      <c r="I2647" s="711"/>
      <c r="J2647" s="711"/>
      <c r="K2647" s="711"/>
      <c r="L2647" s="711"/>
      <c r="M2647" s="711"/>
      <c r="N2647" s="711"/>
      <c r="O2647" s="711"/>
      <c r="P2647" s="711"/>
      <c r="Q2647" s="711"/>
      <c r="R2647" s="711"/>
      <c r="S2647" s="711"/>
      <c r="T2647" s="711"/>
      <c r="U2647" s="711"/>
      <c r="V2647" s="711"/>
      <c r="W2647" s="711"/>
      <c r="X2647" s="711"/>
      <c r="Y2647" s="711"/>
      <c r="Z2647" s="485"/>
      <c r="AA2647" s="736"/>
      <c r="AB2647" s="484"/>
    </row>
    <row r="2648" spans="1:28" s="467" customFormat="1" ht="25.5" x14ac:dyDescent="0.25">
      <c r="A2648" s="212">
        <v>42</v>
      </c>
      <c r="B2648" s="1220" t="s">
        <v>153</v>
      </c>
      <c r="C2648" s="213" t="s">
        <v>1810</v>
      </c>
      <c r="D2648" s="214" t="s">
        <v>1770</v>
      </c>
      <c r="E2648" s="215" t="s">
        <v>2094</v>
      </c>
      <c r="F2648" s="216" t="s">
        <v>1772</v>
      </c>
      <c r="G2648" s="217" t="s">
        <v>44</v>
      </c>
      <c r="H2648" s="218" t="s">
        <v>44</v>
      </c>
      <c r="I2648" s="218" t="s">
        <v>44</v>
      </c>
      <c r="J2648" s="218" t="s">
        <v>44</v>
      </c>
      <c r="K2648" s="1209">
        <f>SUM(L2648-15)</f>
        <v>42068</v>
      </c>
      <c r="L2648" s="218">
        <f>SUM(M2648*1)</f>
        <v>42083</v>
      </c>
      <c r="M2648" s="218">
        <f>SUM(N2648*1)</f>
        <v>42083</v>
      </c>
      <c r="N2648" s="218">
        <f>SUM(O2648-1)</f>
        <v>42083</v>
      </c>
      <c r="O2648" s="218">
        <f>SUM(U2648-3)</f>
        <v>42084</v>
      </c>
      <c r="P2648" s="218">
        <f>SUM(U2648*1)</f>
        <v>42087</v>
      </c>
      <c r="Q2648" s="218" t="s">
        <v>44</v>
      </c>
      <c r="R2648" s="218" t="s">
        <v>44</v>
      </c>
      <c r="S2648" s="218" t="s">
        <v>44</v>
      </c>
      <c r="T2648" s="218" t="s">
        <v>44</v>
      </c>
      <c r="U2648" s="218">
        <f>SUM(V2648-3)</f>
        <v>42087</v>
      </c>
      <c r="V2648" s="218">
        <f>SUM(W2648-3)</f>
        <v>42090</v>
      </c>
      <c r="W2648" s="218">
        <v>42093</v>
      </c>
      <c r="X2648" s="218">
        <f>W2648</f>
        <v>42093</v>
      </c>
      <c r="Y2648" s="218"/>
      <c r="Z2648" s="219"/>
      <c r="AA2648" s="220">
        <v>310337.12</v>
      </c>
      <c r="AB2648" s="220"/>
    </row>
    <row r="2649" spans="1:28" s="467" customFormat="1" x14ac:dyDescent="0.25">
      <c r="A2649" s="1210"/>
      <c r="B2649" s="1222" t="s">
        <v>2095</v>
      </c>
      <c r="C2649" s="444"/>
      <c r="D2649" s="846"/>
      <c r="E2649" s="1212"/>
      <c r="F2649" s="1213"/>
      <c r="G2649" s="847"/>
      <c r="H2649" s="711"/>
      <c r="I2649" s="711"/>
      <c r="J2649" s="711"/>
      <c r="K2649" s="711"/>
      <c r="L2649" s="711"/>
      <c r="M2649" s="711"/>
      <c r="N2649" s="711"/>
      <c r="O2649" s="711"/>
      <c r="P2649" s="711"/>
      <c r="Q2649" s="711"/>
      <c r="R2649" s="711"/>
      <c r="S2649" s="711"/>
      <c r="T2649" s="711"/>
      <c r="U2649" s="711"/>
      <c r="V2649" s="711"/>
      <c r="W2649" s="711"/>
      <c r="X2649" s="711"/>
      <c r="Y2649" s="711"/>
      <c r="Z2649" s="485"/>
      <c r="AA2649" s="736"/>
      <c r="AB2649" s="484"/>
    </row>
    <row r="2650" spans="1:28" s="467" customFormat="1" ht="15.75" x14ac:dyDescent="0.25">
      <c r="A2650" s="1210"/>
      <c r="B2650" s="1223" t="s">
        <v>2096</v>
      </c>
      <c r="C2650" s="444"/>
      <c r="D2650" s="846"/>
      <c r="E2650" s="1212"/>
      <c r="F2650" s="1213"/>
      <c r="G2650" s="847"/>
      <c r="H2650" s="711"/>
      <c r="I2650" s="711"/>
      <c r="J2650" s="711"/>
      <c r="K2650" s="711"/>
      <c r="L2650" s="711"/>
      <c r="M2650" s="711"/>
      <c r="N2650" s="711"/>
      <c r="O2650" s="711"/>
      <c r="P2650" s="711"/>
      <c r="Q2650" s="711"/>
      <c r="R2650" s="711"/>
      <c r="S2650" s="711"/>
      <c r="T2650" s="711"/>
      <c r="U2650" s="711"/>
      <c r="V2650" s="711"/>
      <c r="W2650" s="711"/>
      <c r="X2650" s="711"/>
      <c r="Y2650" s="711"/>
      <c r="Z2650" s="485"/>
      <c r="AA2650" s="736"/>
      <c r="AB2650" s="484"/>
    </row>
    <row r="2651" spans="1:28" s="467" customFormat="1" ht="15.75" x14ac:dyDescent="0.25">
      <c r="A2651" s="1210"/>
      <c r="B2651" s="1223" t="s">
        <v>2097</v>
      </c>
      <c r="C2651" s="444"/>
      <c r="D2651" s="846"/>
      <c r="E2651" s="1212"/>
      <c r="F2651" s="1213"/>
      <c r="G2651" s="847"/>
      <c r="H2651" s="711"/>
      <c r="I2651" s="711"/>
      <c r="J2651" s="711"/>
      <c r="K2651" s="711"/>
      <c r="L2651" s="711"/>
      <c r="M2651" s="711"/>
      <c r="N2651" s="711"/>
      <c r="O2651" s="711"/>
      <c r="P2651" s="711"/>
      <c r="Q2651" s="711"/>
      <c r="R2651" s="711"/>
      <c r="S2651" s="711"/>
      <c r="T2651" s="711"/>
      <c r="U2651" s="711"/>
      <c r="V2651" s="711"/>
      <c r="W2651" s="711"/>
      <c r="X2651" s="711"/>
      <c r="Y2651" s="711"/>
      <c r="Z2651" s="485"/>
      <c r="AA2651" s="736"/>
      <c r="AB2651" s="484"/>
    </row>
    <row r="2652" spans="1:28" s="467" customFormat="1" ht="15.75" x14ac:dyDescent="0.25">
      <c r="A2652" s="1210"/>
      <c r="B2652" s="1223" t="s">
        <v>2098</v>
      </c>
      <c r="C2652" s="444"/>
      <c r="D2652" s="846"/>
      <c r="E2652" s="1212"/>
      <c r="F2652" s="1213"/>
      <c r="G2652" s="847"/>
      <c r="H2652" s="711"/>
      <c r="I2652" s="711"/>
      <c r="J2652" s="711"/>
      <c r="K2652" s="711"/>
      <c r="L2652" s="711"/>
      <c r="M2652" s="711"/>
      <c r="N2652" s="711"/>
      <c r="O2652" s="711"/>
      <c r="P2652" s="711"/>
      <c r="Q2652" s="711"/>
      <c r="R2652" s="711"/>
      <c r="S2652" s="711"/>
      <c r="T2652" s="711"/>
      <c r="U2652" s="711"/>
      <c r="V2652" s="711"/>
      <c r="W2652" s="711"/>
      <c r="X2652" s="711"/>
      <c r="Y2652" s="711"/>
      <c r="Z2652" s="485"/>
      <c r="AA2652" s="736"/>
      <c r="AB2652" s="484"/>
    </row>
    <row r="2653" spans="1:28" s="467" customFormat="1" ht="15.75" x14ac:dyDescent="0.25">
      <c r="A2653" s="1210"/>
      <c r="B2653" s="1223" t="s">
        <v>2099</v>
      </c>
      <c r="C2653" s="444"/>
      <c r="D2653" s="846"/>
      <c r="E2653" s="1212"/>
      <c r="F2653" s="1213"/>
      <c r="G2653" s="847"/>
      <c r="H2653" s="711"/>
      <c r="I2653" s="711"/>
      <c r="J2653" s="711"/>
      <c r="K2653" s="711"/>
      <c r="L2653" s="711"/>
      <c r="M2653" s="711"/>
      <c r="N2653" s="711"/>
      <c r="O2653" s="711"/>
      <c r="P2653" s="711"/>
      <c r="Q2653" s="711"/>
      <c r="R2653" s="711"/>
      <c r="S2653" s="711"/>
      <c r="T2653" s="711"/>
      <c r="U2653" s="711"/>
      <c r="V2653" s="711"/>
      <c r="W2653" s="711"/>
      <c r="X2653" s="711"/>
      <c r="Y2653" s="711"/>
      <c r="Z2653" s="485"/>
      <c r="AA2653" s="736"/>
      <c r="AB2653" s="484"/>
    </row>
    <row r="2654" spans="1:28" s="467" customFormat="1" ht="15.75" x14ac:dyDescent="0.25">
      <c r="A2654" s="1210"/>
      <c r="B2654" s="1223" t="s">
        <v>2100</v>
      </c>
      <c r="C2654" s="444"/>
      <c r="D2654" s="846"/>
      <c r="E2654" s="1212"/>
      <c r="F2654" s="1213"/>
      <c r="G2654" s="847"/>
      <c r="H2654" s="711"/>
      <c r="I2654" s="711"/>
      <c r="J2654" s="711"/>
      <c r="K2654" s="711"/>
      <c r="L2654" s="711"/>
      <c r="M2654" s="711"/>
      <c r="N2654" s="711"/>
      <c r="O2654" s="711"/>
      <c r="P2654" s="711"/>
      <c r="Q2654" s="711"/>
      <c r="R2654" s="711"/>
      <c r="S2654" s="711"/>
      <c r="T2654" s="711"/>
      <c r="U2654" s="711"/>
      <c r="V2654" s="711"/>
      <c r="W2654" s="711"/>
      <c r="X2654" s="711"/>
      <c r="Y2654" s="711"/>
      <c r="Z2654" s="485"/>
      <c r="AA2654" s="736"/>
      <c r="AB2654" s="484"/>
    </row>
    <row r="2655" spans="1:28" s="467" customFormat="1" ht="15.75" x14ac:dyDescent="0.25">
      <c r="A2655" s="1210"/>
      <c r="B2655" s="1223" t="s">
        <v>2101</v>
      </c>
      <c r="C2655" s="444"/>
      <c r="D2655" s="846"/>
      <c r="E2655" s="1212"/>
      <c r="F2655" s="1213"/>
      <c r="G2655" s="847"/>
      <c r="H2655" s="711"/>
      <c r="I2655" s="711"/>
      <c r="J2655" s="711"/>
      <c r="K2655" s="711"/>
      <c r="L2655" s="711"/>
      <c r="M2655" s="711"/>
      <c r="N2655" s="711"/>
      <c r="O2655" s="711"/>
      <c r="P2655" s="711"/>
      <c r="Q2655" s="711"/>
      <c r="R2655" s="711"/>
      <c r="S2655" s="711"/>
      <c r="T2655" s="711"/>
      <c r="U2655" s="711"/>
      <c r="V2655" s="711"/>
      <c r="W2655" s="711"/>
      <c r="X2655" s="711"/>
      <c r="Y2655" s="711"/>
      <c r="Z2655" s="485"/>
      <c r="AA2655" s="736"/>
      <c r="AB2655" s="484"/>
    </row>
    <row r="2656" spans="1:28" s="467" customFormat="1" ht="15.75" x14ac:dyDescent="0.25">
      <c r="A2656" s="1210"/>
      <c r="B2656" s="1223" t="s">
        <v>2102</v>
      </c>
      <c r="C2656" s="444"/>
      <c r="D2656" s="846"/>
      <c r="E2656" s="1212"/>
      <c r="F2656" s="1213"/>
      <c r="G2656" s="847"/>
      <c r="H2656" s="711"/>
      <c r="I2656" s="711"/>
      <c r="J2656" s="711"/>
      <c r="K2656" s="711"/>
      <c r="L2656" s="711"/>
      <c r="M2656" s="711"/>
      <c r="N2656" s="711"/>
      <c r="O2656" s="711"/>
      <c r="P2656" s="711"/>
      <c r="Q2656" s="711"/>
      <c r="R2656" s="711"/>
      <c r="S2656" s="711"/>
      <c r="T2656" s="711"/>
      <c r="U2656" s="711"/>
      <c r="V2656" s="711"/>
      <c r="W2656" s="711"/>
      <c r="X2656" s="711"/>
      <c r="Y2656" s="711"/>
      <c r="Z2656" s="485"/>
      <c r="AA2656" s="736"/>
      <c r="AB2656" s="484"/>
    </row>
    <row r="2657" spans="1:28" s="467" customFormat="1" ht="15.75" x14ac:dyDescent="0.25">
      <c r="A2657" s="1210"/>
      <c r="B2657" s="1223" t="s">
        <v>2103</v>
      </c>
      <c r="C2657" s="444"/>
      <c r="D2657" s="846"/>
      <c r="E2657" s="1212"/>
      <c r="F2657" s="1213"/>
      <c r="G2657" s="847"/>
      <c r="H2657" s="711"/>
      <c r="I2657" s="711"/>
      <c r="J2657" s="711"/>
      <c r="K2657" s="711"/>
      <c r="L2657" s="711"/>
      <c r="M2657" s="711"/>
      <c r="N2657" s="711"/>
      <c r="O2657" s="711"/>
      <c r="P2657" s="711"/>
      <c r="Q2657" s="711"/>
      <c r="R2657" s="711"/>
      <c r="S2657" s="711"/>
      <c r="T2657" s="711"/>
      <c r="U2657" s="711"/>
      <c r="V2657" s="711"/>
      <c r="W2657" s="711"/>
      <c r="X2657" s="711"/>
      <c r="Y2657" s="711"/>
      <c r="Z2657" s="485"/>
      <c r="AA2657" s="736"/>
      <c r="AB2657" s="484"/>
    </row>
    <row r="2658" spans="1:28" s="467" customFormat="1" ht="15.75" x14ac:dyDescent="0.25">
      <c r="A2658" s="1210"/>
      <c r="B2658" s="1223" t="s">
        <v>2104</v>
      </c>
      <c r="C2658" s="444"/>
      <c r="D2658" s="846"/>
      <c r="E2658" s="1212"/>
      <c r="F2658" s="1213"/>
      <c r="G2658" s="847"/>
      <c r="H2658" s="711"/>
      <c r="I2658" s="711"/>
      <c r="J2658" s="711"/>
      <c r="K2658" s="711"/>
      <c r="L2658" s="711"/>
      <c r="M2658" s="711"/>
      <c r="N2658" s="711"/>
      <c r="O2658" s="711"/>
      <c r="P2658" s="711"/>
      <c r="Q2658" s="711"/>
      <c r="R2658" s="711"/>
      <c r="S2658" s="711"/>
      <c r="T2658" s="711"/>
      <c r="U2658" s="711"/>
      <c r="V2658" s="711"/>
      <c r="W2658" s="711"/>
      <c r="X2658" s="711"/>
      <c r="Y2658" s="711"/>
      <c r="Z2658" s="485"/>
      <c r="AA2658" s="736"/>
      <c r="AB2658" s="484"/>
    </row>
    <row r="2659" spans="1:28" s="467" customFormat="1" ht="15.75" x14ac:dyDescent="0.25">
      <c r="A2659" s="1210"/>
      <c r="B2659" s="1223" t="s">
        <v>2105</v>
      </c>
      <c r="C2659" s="444"/>
      <c r="D2659" s="846"/>
      <c r="E2659" s="1212"/>
      <c r="F2659" s="1213"/>
      <c r="G2659" s="847"/>
      <c r="H2659" s="711"/>
      <c r="I2659" s="711"/>
      <c r="J2659" s="711"/>
      <c r="K2659" s="711"/>
      <c r="L2659" s="711"/>
      <c r="M2659" s="711"/>
      <c r="N2659" s="711"/>
      <c r="O2659" s="711"/>
      <c r="P2659" s="711"/>
      <c r="Q2659" s="711"/>
      <c r="R2659" s="711"/>
      <c r="S2659" s="711"/>
      <c r="T2659" s="711"/>
      <c r="U2659" s="711"/>
      <c r="V2659" s="711"/>
      <c r="W2659" s="711"/>
      <c r="X2659" s="711"/>
      <c r="Y2659" s="711"/>
      <c r="Z2659" s="485"/>
      <c r="AA2659" s="736"/>
      <c r="AB2659" s="484"/>
    </row>
    <row r="2660" spans="1:28" s="467" customFormat="1" ht="15.75" x14ac:dyDescent="0.25">
      <c r="A2660" s="1210"/>
      <c r="B2660" s="1223" t="s">
        <v>2106</v>
      </c>
      <c r="C2660" s="444"/>
      <c r="D2660" s="846"/>
      <c r="E2660" s="1212"/>
      <c r="F2660" s="1213"/>
      <c r="G2660" s="847"/>
      <c r="H2660" s="711"/>
      <c r="I2660" s="711"/>
      <c r="J2660" s="711"/>
      <c r="K2660" s="711"/>
      <c r="L2660" s="711"/>
      <c r="M2660" s="711"/>
      <c r="N2660" s="711"/>
      <c r="O2660" s="711"/>
      <c r="P2660" s="711"/>
      <c r="Q2660" s="711"/>
      <c r="R2660" s="711"/>
      <c r="S2660" s="711"/>
      <c r="T2660" s="711"/>
      <c r="U2660" s="711"/>
      <c r="V2660" s="711"/>
      <c r="W2660" s="711"/>
      <c r="X2660" s="711"/>
      <c r="Y2660" s="711"/>
      <c r="Z2660" s="485"/>
      <c r="AA2660" s="736"/>
      <c r="AB2660" s="484"/>
    </row>
    <row r="2661" spans="1:28" s="467" customFormat="1" ht="15.75" x14ac:dyDescent="0.25">
      <c r="A2661" s="1210"/>
      <c r="B2661" s="1223" t="s">
        <v>2107</v>
      </c>
      <c r="C2661" s="444"/>
      <c r="D2661" s="846"/>
      <c r="E2661" s="1212"/>
      <c r="F2661" s="1213"/>
      <c r="G2661" s="847"/>
      <c r="H2661" s="711"/>
      <c r="I2661" s="711"/>
      <c r="J2661" s="711"/>
      <c r="K2661" s="711"/>
      <c r="L2661" s="711"/>
      <c r="M2661" s="711"/>
      <c r="N2661" s="711"/>
      <c r="O2661" s="711"/>
      <c r="P2661" s="711"/>
      <c r="Q2661" s="711"/>
      <c r="R2661" s="711"/>
      <c r="S2661" s="711"/>
      <c r="T2661" s="711"/>
      <c r="U2661" s="711"/>
      <c r="V2661" s="711"/>
      <c r="W2661" s="711"/>
      <c r="X2661" s="711"/>
      <c r="Y2661" s="711"/>
      <c r="Z2661" s="485"/>
      <c r="AA2661" s="736"/>
      <c r="AB2661" s="484"/>
    </row>
    <row r="2662" spans="1:28" s="467" customFormat="1" ht="15.75" x14ac:dyDescent="0.25">
      <c r="A2662" s="1210"/>
      <c r="B2662" s="1223" t="s">
        <v>2108</v>
      </c>
      <c r="C2662" s="444"/>
      <c r="D2662" s="846"/>
      <c r="E2662" s="1212"/>
      <c r="F2662" s="1213"/>
      <c r="G2662" s="847"/>
      <c r="H2662" s="711"/>
      <c r="I2662" s="711"/>
      <c r="J2662" s="711"/>
      <c r="K2662" s="711"/>
      <c r="L2662" s="711"/>
      <c r="M2662" s="711"/>
      <c r="N2662" s="711"/>
      <c r="O2662" s="711"/>
      <c r="P2662" s="711"/>
      <c r="Q2662" s="711"/>
      <c r="R2662" s="711"/>
      <c r="S2662" s="711"/>
      <c r="T2662" s="711"/>
      <c r="U2662" s="711"/>
      <c r="V2662" s="711"/>
      <c r="W2662" s="711"/>
      <c r="X2662" s="711"/>
      <c r="Y2662" s="711"/>
      <c r="Z2662" s="485"/>
      <c r="AA2662" s="736"/>
      <c r="AB2662" s="484"/>
    </row>
    <row r="2663" spans="1:28" s="467" customFormat="1" ht="15.75" x14ac:dyDescent="0.25">
      <c r="A2663" s="1210"/>
      <c r="B2663" s="1223" t="s">
        <v>2109</v>
      </c>
      <c r="C2663" s="444"/>
      <c r="D2663" s="846"/>
      <c r="E2663" s="1212"/>
      <c r="F2663" s="1213"/>
      <c r="G2663" s="847"/>
      <c r="H2663" s="711"/>
      <c r="I2663" s="711"/>
      <c r="J2663" s="711"/>
      <c r="K2663" s="711"/>
      <c r="L2663" s="711"/>
      <c r="M2663" s="711"/>
      <c r="N2663" s="711"/>
      <c r="O2663" s="711"/>
      <c r="P2663" s="711"/>
      <c r="Q2663" s="711"/>
      <c r="R2663" s="711"/>
      <c r="S2663" s="711"/>
      <c r="T2663" s="711"/>
      <c r="U2663" s="711"/>
      <c r="V2663" s="711"/>
      <c r="W2663" s="711"/>
      <c r="X2663" s="711"/>
      <c r="Y2663" s="711"/>
      <c r="Z2663" s="485"/>
      <c r="AA2663" s="736"/>
      <c r="AB2663" s="484"/>
    </row>
    <row r="2664" spans="1:28" s="467" customFormat="1" ht="15.75" x14ac:dyDescent="0.25">
      <c r="A2664" s="1210"/>
      <c r="B2664" s="1223" t="s">
        <v>2110</v>
      </c>
      <c r="C2664" s="444"/>
      <c r="D2664" s="846"/>
      <c r="E2664" s="1212"/>
      <c r="F2664" s="1213"/>
      <c r="G2664" s="847"/>
      <c r="H2664" s="711"/>
      <c r="I2664" s="711"/>
      <c r="J2664" s="711"/>
      <c r="K2664" s="711"/>
      <c r="L2664" s="711"/>
      <c r="M2664" s="711"/>
      <c r="N2664" s="711"/>
      <c r="O2664" s="711"/>
      <c r="P2664" s="711"/>
      <c r="Q2664" s="711"/>
      <c r="R2664" s="711"/>
      <c r="S2664" s="711"/>
      <c r="T2664" s="711"/>
      <c r="U2664" s="711"/>
      <c r="V2664" s="711"/>
      <c r="W2664" s="711"/>
      <c r="X2664" s="711"/>
      <c r="Y2664" s="711"/>
      <c r="Z2664" s="485"/>
      <c r="AA2664" s="736"/>
      <c r="AB2664" s="484"/>
    </row>
    <row r="2665" spans="1:28" s="467" customFormat="1" ht="15.75" x14ac:dyDescent="0.25">
      <c r="A2665" s="1210"/>
      <c r="B2665" s="1223" t="s">
        <v>2111</v>
      </c>
      <c r="C2665" s="444"/>
      <c r="D2665" s="846"/>
      <c r="E2665" s="1212"/>
      <c r="F2665" s="1213"/>
      <c r="G2665" s="847"/>
      <c r="H2665" s="711"/>
      <c r="I2665" s="711"/>
      <c r="J2665" s="711"/>
      <c r="K2665" s="711"/>
      <c r="L2665" s="711"/>
      <c r="M2665" s="711"/>
      <c r="N2665" s="711"/>
      <c r="O2665" s="711"/>
      <c r="P2665" s="711"/>
      <c r="Q2665" s="711"/>
      <c r="R2665" s="711"/>
      <c r="S2665" s="711"/>
      <c r="T2665" s="711"/>
      <c r="U2665" s="711"/>
      <c r="V2665" s="711"/>
      <c r="W2665" s="711"/>
      <c r="X2665" s="711"/>
      <c r="Y2665" s="711"/>
      <c r="Z2665" s="485"/>
      <c r="AA2665" s="736"/>
      <c r="AB2665" s="484"/>
    </row>
    <row r="2666" spans="1:28" s="467" customFormat="1" ht="15.75" x14ac:dyDescent="0.25">
      <c r="A2666" s="1210"/>
      <c r="B2666" s="1223" t="s">
        <v>2112</v>
      </c>
      <c r="C2666" s="444"/>
      <c r="D2666" s="846"/>
      <c r="E2666" s="1212"/>
      <c r="F2666" s="1213"/>
      <c r="G2666" s="847"/>
      <c r="H2666" s="711"/>
      <c r="I2666" s="711"/>
      <c r="J2666" s="711"/>
      <c r="K2666" s="711"/>
      <c r="L2666" s="711"/>
      <c r="M2666" s="711"/>
      <c r="N2666" s="711"/>
      <c r="O2666" s="711"/>
      <c r="P2666" s="711"/>
      <c r="Q2666" s="711"/>
      <c r="R2666" s="711"/>
      <c r="S2666" s="711"/>
      <c r="T2666" s="711"/>
      <c r="U2666" s="711"/>
      <c r="V2666" s="711"/>
      <c r="W2666" s="711"/>
      <c r="X2666" s="711"/>
      <c r="Y2666" s="711"/>
      <c r="Z2666" s="485"/>
      <c r="AA2666" s="736"/>
      <c r="AB2666" s="484"/>
    </row>
    <row r="2667" spans="1:28" s="467" customFormat="1" ht="15.75" x14ac:dyDescent="0.25">
      <c r="A2667" s="1210"/>
      <c r="B2667" s="1223" t="s">
        <v>2113</v>
      </c>
      <c r="C2667" s="444"/>
      <c r="D2667" s="846"/>
      <c r="E2667" s="1212"/>
      <c r="F2667" s="1213"/>
      <c r="G2667" s="847"/>
      <c r="H2667" s="711"/>
      <c r="I2667" s="711"/>
      <c r="J2667" s="711"/>
      <c r="K2667" s="711"/>
      <c r="L2667" s="711"/>
      <c r="M2667" s="711"/>
      <c r="N2667" s="711"/>
      <c r="O2667" s="711"/>
      <c r="P2667" s="711"/>
      <c r="Q2667" s="711"/>
      <c r="R2667" s="711"/>
      <c r="S2667" s="711"/>
      <c r="T2667" s="711"/>
      <c r="U2667" s="711"/>
      <c r="V2667" s="711"/>
      <c r="W2667" s="711"/>
      <c r="X2667" s="711"/>
      <c r="Y2667" s="711"/>
      <c r="Z2667" s="485"/>
      <c r="AA2667" s="736"/>
      <c r="AB2667" s="484"/>
    </row>
    <row r="2668" spans="1:28" s="467" customFormat="1" ht="15.75" x14ac:dyDescent="0.25">
      <c r="A2668" s="1210"/>
      <c r="B2668" s="1223" t="s">
        <v>2114</v>
      </c>
      <c r="C2668" s="444"/>
      <c r="D2668" s="846"/>
      <c r="E2668" s="1212"/>
      <c r="F2668" s="1213"/>
      <c r="G2668" s="847"/>
      <c r="H2668" s="711"/>
      <c r="I2668" s="711"/>
      <c r="J2668" s="711"/>
      <c r="K2668" s="711"/>
      <c r="L2668" s="711"/>
      <c r="M2668" s="711"/>
      <c r="N2668" s="711"/>
      <c r="O2668" s="711"/>
      <c r="P2668" s="711"/>
      <c r="Q2668" s="711"/>
      <c r="R2668" s="711"/>
      <c r="S2668" s="711"/>
      <c r="T2668" s="711"/>
      <c r="U2668" s="711"/>
      <c r="V2668" s="711"/>
      <c r="W2668" s="711"/>
      <c r="X2668" s="711"/>
      <c r="Y2668" s="711"/>
      <c r="Z2668" s="485"/>
      <c r="AA2668" s="736"/>
      <c r="AB2668" s="484"/>
    </row>
    <row r="2669" spans="1:28" s="467" customFormat="1" ht="15.75" x14ac:dyDescent="0.25">
      <c r="A2669" s="1210"/>
      <c r="B2669" s="1223" t="s">
        <v>2115</v>
      </c>
      <c r="C2669" s="444"/>
      <c r="D2669" s="846"/>
      <c r="E2669" s="1212"/>
      <c r="F2669" s="1213"/>
      <c r="G2669" s="847"/>
      <c r="H2669" s="711"/>
      <c r="I2669" s="711"/>
      <c r="J2669" s="711"/>
      <c r="K2669" s="711"/>
      <c r="L2669" s="711"/>
      <c r="M2669" s="711"/>
      <c r="N2669" s="711"/>
      <c r="O2669" s="711"/>
      <c r="P2669" s="711"/>
      <c r="Q2669" s="711"/>
      <c r="R2669" s="711"/>
      <c r="S2669" s="711"/>
      <c r="T2669" s="711"/>
      <c r="U2669" s="711"/>
      <c r="V2669" s="711"/>
      <c r="W2669" s="711"/>
      <c r="X2669" s="711"/>
      <c r="Y2669" s="711"/>
      <c r="Z2669" s="485"/>
      <c r="AA2669" s="736"/>
      <c r="AB2669" s="484"/>
    </row>
    <row r="2670" spans="1:28" s="467" customFormat="1" ht="15.75" x14ac:dyDescent="0.25">
      <c r="A2670" s="1210"/>
      <c r="B2670" s="1223" t="s">
        <v>2116</v>
      </c>
      <c r="C2670" s="444"/>
      <c r="D2670" s="846"/>
      <c r="E2670" s="1212"/>
      <c r="F2670" s="1213"/>
      <c r="G2670" s="847"/>
      <c r="H2670" s="711"/>
      <c r="I2670" s="711"/>
      <c r="J2670" s="711"/>
      <c r="K2670" s="711"/>
      <c r="L2670" s="711"/>
      <c r="M2670" s="711"/>
      <c r="N2670" s="711"/>
      <c r="O2670" s="711"/>
      <c r="P2670" s="711"/>
      <c r="Q2670" s="711"/>
      <c r="R2670" s="711"/>
      <c r="S2670" s="711"/>
      <c r="T2670" s="711"/>
      <c r="U2670" s="711"/>
      <c r="V2670" s="711"/>
      <c r="W2670" s="711"/>
      <c r="X2670" s="711"/>
      <c r="Y2670" s="711"/>
      <c r="Z2670" s="485"/>
      <c r="AA2670" s="736"/>
      <c r="AB2670" s="484"/>
    </row>
    <row r="2671" spans="1:28" s="467" customFormat="1" ht="15.75" x14ac:dyDescent="0.25">
      <c r="A2671" s="1210"/>
      <c r="B2671" s="1223" t="s">
        <v>2117</v>
      </c>
      <c r="C2671" s="444"/>
      <c r="D2671" s="846"/>
      <c r="E2671" s="1212"/>
      <c r="F2671" s="1213"/>
      <c r="G2671" s="847"/>
      <c r="H2671" s="711"/>
      <c r="I2671" s="711"/>
      <c r="J2671" s="711"/>
      <c r="K2671" s="711"/>
      <c r="L2671" s="711"/>
      <c r="M2671" s="711"/>
      <c r="N2671" s="711"/>
      <c r="O2671" s="711"/>
      <c r="P2671" s="711"/>
      <c r="Q2671" s="711"/>
      <c r="R2671" s="711"/>
      <c r="S2671" s="711"/>
      <c r="T2671" s="711"/>
      <c r="U2671" s="711"/>
      <c r="V2671" s="711"/>
      <c r="W2671" s="711"/>
      <c r="X2671" s="711"/>
      <c r="Y2671" s="711"/>
      <c r="Z2671" s="485"/>
      <c r="AA2671" s="736"/>
      <c r="AB2671" s="484"/>
    </row>
    <row r="2672" spans="1:28" s="467" customFormat="1" ht="15.75" x14ac:dyDescent="0.25">
      <c r="A2672" s="1210"/>
      <c r="B2672" s="1223" t="s">
        <v>2118</v>
      </c>
      <c r="C2672" s="444"/>
      <c r="D2672" s="846"/>
      <c r="E2672" s="1212"/>
      <c r="F2672" s="1213"/>
      <c r="G2672" s="847"/>
      <c r="H2672" s="711"/>
      <c r="I2672" s="711"/>
      <c r="J2672" s="711"/>
      <c r="K2672" s="711"/>
      <c r="L2672" s="711"/>
      <c r="M2672" s="711"/>
      <c r="N2672" s="711"/>
      <c r="O2672" s="711"/>
      <c r="P2672" s="711"/>
      <c r="Q2672" s="711"/>
      <c r="R2672" s="711"/>
      <c r="S2672" s="711"/>
      <c r="T2672" s="711"/>
      <c r="U2672" s="711"/>
      <c r="V2672" s="711"/>
      <c r="W2672" s="711"/>
      <c r="X2672" s="711"/>
      <c r="Y2672" s="711"/>
      <c r="Z2672" s="485"/>
      <c r="AA2672" s="736"/>
      <c r="AB2672" s="484"/>
    </row>
    <row r="2673" spans="1:28" s="467" customFormat="1" ht="15.75" x14ac:dyDescent="0.25">
      <c r="A2673" s="1210"/>
      <c r="B2673" s="1223" t="s">
        <v>2119</v>
      </c>
      <c r="C2673" s="444"/>
      <c r="D2673" s="846"/>
      <c r="E2673" s="1212"/>
      <c r="F2673" s="1213"/>
      <c r="G2673" s="847"/>
      <c r="H2673" s="711"/>
      <c r="I2673" s="711"/>
      <c r="J2673" s="711"/>
      <c r="K2673" s="711"/>
      <c r="L2673" s="711"/>
      <c r="M2673" s="711"/>
      <c r="N2673" s="711"/>
      <c r="O2673" s="711"/>
      <c r="P2673" s="711"/>
      <c r="Q2673" s="711"/>
      <c r="R2673" s="711"/>
      <c r="S2673" s="711"/>
      <c r="T2673" s="711"/>
      <c r="U2673" s="711"/>
      <c r="V2673" s="711"/>
      <c r="W2673" s="711"/>
      <c r="X2673" s="711"/>
      <c r="Y2673" s="711"/>
      <c r="Z2673" s="485"/>
      <c r="AA2673" s="736"/>
      <c r="AB2673" s="484"/>
    </row>
    <row r="2674" spans="1:28" s="467" customFormat="1" ht="15.75" x14ac:dyDescent="0.25">
      <c r="A2674" s="1210"/>
      <c r="B2674" s="1223" t="s">
        <v>2120</v>
      </c>
      <c r="C2674" s="444"/>
      <c r="D2674" s="846"/>
      <c r="E2674" s="1212"/>
      <c r="F2674" s="1213"/>
      <c r="G2674" s="847"/>
      <c r="H2674" s="711"/>
      <c r="I2674" s="711"/>
      <c r="J2674" s="711"/>
      <c r="K2674" s="711"/>
      <c r="L2674" s="711"/>
      <c r="M2674" s="711"/>
      <c r="N2674" s="711"/>
      <c r="O2674" s="711"/>
      <c r="P2674" s="711"/>
      <c r="Q2674" s="711"/>
      <c r="R2674" s="711"/>
      <c r="S2674" s="711"/>
      <c r="T2674" s="711"/>
      <c r="U2674" s="711"/>
      <c r="V2674" s="711"/>
      <c r="W2674" s="711"/>
      <c r="X2674" s="711"/>
      <c r="Y2674" s="711"/>
      <c r="Z2674" s="485"/>
      <c r="AA2674" s="736"/>
      <c r="AB2674" s="484"/>
    </row>
    <row r="2675" spans="1:28" s="467" customFormat="1" ht="15.75" x14ac:dyDescent="0.25">
      <c r="A2675" s="1210"/>
      <c r="B2675" s="1223" t="s">
        <v>2121</v>
      </c>
      <c r="C2675" s="444"/>
      <c r="D2675" s="846"/>
      <c r="E2675" s="1212"/>
      <c r="F2675" s="1213"/>
      <c r="G2675" s="847"/>
      <c r="H2675" s="711"/>
      <c r="I2675" s="711"/>
      <c r="J2675" s="711"/>
      <c r="K2675" s="711"/>
      <c r="L2675" s="711"/>
      <c r="M2675" s="711"/>
      <c r="N2675" s="711"/>
      <c r="O2675" s="711"/>
      <c r="P2675" s="711"/>
      <c r="Q2675" s="711"/>
      <c r="R2675" s="711"/>
      <c r="S2675" s="711"/>
      <c r="T2675" s="711"/>
      <c r="U2675" s="711"/>
      <c r="V2675" s="711"/>
      <c r="W2675" s="711"/>
      <c r="X2675" s="711"/>
      <c r="Y2675" s="711"/>
      <c r="Z2675" s="485"/>
      <c r="AA2675" s="736"/>
      <c r="AB2675" s="484"/>
    </row>
    <row r="2676" spans="1:28" s="467" customFormat="1" ht="15.75" x14ac:dyDescent="0.25">
      <c r="A2676" s="1210"/>
      <c r="B2676" s="1223" t="s">
        <v>2122</v>
      </c>
      <c r="C2676" s="444"/>
      <c r="D2676" s="846"/>
      <c r="E2676" s="1212"/>
      <c r="F2676" s="1213"/>
      <c r="G2676" s="847"/>
      <c r="H2676" s="711"/>
      <c r="I2676" s="711"/>
      <c r="J2676" s="711"/>
      <c r="K2676" s="711"/>
      <c r="L2676" s="711"/>
      <c r="M2676" s="711"/>
      <c r="N2676" s="711"/>
      <c r="O2676" s="711"/>
      <c r="P2676" s="711"/>
      <c r="Q2676" s="711"/>
      <c r="R2676" s="711"/>
      <c r="S2676" s="711"/>
      <c r="T2676" s="711"/>
      <c r="U2676" s="711"/>
      <c r="V2676" s="711"/>
      <c r="W2676" s="711"/>
      <c r="X2676" s="711"/>
      <c r="Y2676" s="711"/>
      <c r="Z2676" s="485"/>
      <c r="AA2676" s="736"/>
      <c r="AB2676" s="484"/>
    </row>
    <row r="2677" spans="1:28" s="467" customFormat="1" ht="15.75" x14ac:dyDescent="0.25">
      <c r="A2677" s="1210"/>
      <c r="B2677" s="1223" t="s">
        <v>2123</v>
      </c>
      <c r="C2677" s="444"/>
      <c r="D2677" s="846"/>
      <c r="E2677" s="1212"/>
      <c r="F2677" s="1213"/>
      <c r="G2677" s="847"/>
      <c r="H2677" s="711"/>
      <c r="I2677" s="711"/>
      <c r="J2677" s="711"/>
      <c r="K2677" s="711"/>
      <c r="L2677" s="711"/>
      <c r="M2677" s="711"/>
      <c r="N2677" s="711"/>
      <c r="O2677" s="711"/>
      <c r="P2677" s="711"/>
      <c r="Q2677" s="711"/>
      <c r="R2677" s="711"/>
      <c r="S2677" s="711"/>
      <c r="T2677" s="711"/>
      <c r="U2677" s="711"/>
      <c r="V2677" s="711"/>
      <c r="W2677" s="711"/>
      <c r="X2677" s="711"/>
      <c r="Y2677" s="711"/>
      <c r="Z2677" s="485"/>
      <c r="AA2677" s="736"/>
      <c r="AB2677" s="484"/>
    </row>
    <row r="2678" spans="1:28" s="467" customFormat="1" ht="15.75" x14ac:dyDescent="0.25">
      <c r="A2678" s="1210"/>
      <c r="B2678" s="1223" t="s">
        <v>2124</v>
      </c>
      <c r="C2678" s="444"/>
      <c r="D2678" s="846"/>
      <c r="E2678" s="1212"/>
      <c r="F2678" s="1213"/>
      <c r="G2678" s="847"/>
      <c r="H2678" s="711"/>
      <c r="I2678" s="711"/>
      <c r="J2678" s="711"/>
      <c r="K2678" s="711"/>
      <c r="L2678" s="711"/>
      <c r="M2678" s="711"/>
      <c r="N2678" s="711"/>
      <c r="O2678" s="711"/>
      <c r="P2678" s="711"/>
      <c r="Q2678" s="711"/>
      <c r="R2678" s="711"/>
      <c r="S2678" s="711"/>
      <c r="T2678" s="711"/>
      <c r="U2678" s="711"/>
      <c r="V2678" s="711"/>
      <c r="W2678" s="711"/>
      <c r="X2678" s="711"/>
      <c r="Y2678" s="711"/>
      <c r="Z2678" s="485"/>
      <c r="AA2678" s="736"/>
      <c r="AB2678" s="484"/>
    </row>
    <row r="2679" spans="1:28" s="467" customFormat="1" ht="15.75" x14ac:dyDescent="0.25">
      <c r="A2679" s="1210"/>
      <c r="B2679" s="1223" t="s">
        <v>2125</v>
      </c>
      <c r="C2679" s="444"/>
      <c r="D2679" s="846"/>
      <c r="E2679" s="1212"/>
      <c r="F2679" s="1213"/>
      <c r="G2679" s="847"/>
      <c r="H2679" s="711"/>
      <c r="I2679" s="711"/>
      <c r="J2679" s="711"/>
      <c r="K2679" s="711"/>
      <c r="L2679" s="711"/>
      <c r="M2679" s="711"/>
      <c r="N2679" s="711"/>
      <c r="O2679" s="711"/>
      <c r="P2679" s="711"/>
      <c r="Q2679" s="711"/>
      <c r="R2679" s="711"/>
      <c r="S2679" s="711"/>
      <c r="T2679" s="711"/>
      <c r="U2679" s="711"/>
      <c r="V2679" s="711"/>
      <c r="W2679" s="711"/>
      <c r="X2679" s="711"/>
      <c r="Y2679" s="711"/>
      <c r="Z2679" s="485"/>
      <c r="AA2679" s="736"/>
      <c r="AB2679" s="484"/>
    </row>
    <row r="2680" spans="1:28" s="467" customFormat="1" ht="15.75" x14ac:dyDescent="0.25">
      <c r="A2680" s="1210"/>
      <c r="B2680" s="1223" t="s">
        <v>2126</v>
      </c>
      <c r="C2680" s="444"/>
      <c r="D2680" s="846"/>
      <c r="E2680" s="1212"/>
      <c r="F2680" s="1213"/>
      <c r="G2680" s="847"/>
      <c r="H2680" s="711"/>
      <c r="I2680" s="711"/>
      <c r="J2680" s="711"/>
      <c r="K2680" s="711"/>
      <c r="L2680" s="711"/>
      <c r="M2680" s="711"/>
      <c r="N2680" s="711"/>
      <c r="O2680" s="711"/>
      <c r="P2680" s="711"/>
      <c r="Q2680" s="711"/>
      <c r="R2680" s="711"/>
      <c r="S2680" s="711"/>
      <c r="T2680" s="711"/>
      <c r="U2680" s="711"/>
      <c r="V2680" s="711"/>
      <c r="W2680" s="711"/>
      <c r="X2680" s="711"/>
      <c r="Y2680" s="711"/>
      <c r="Z2680" s="485"/>
      <c r="AA2680" s="736"/>
      <c r="AB2680" s="484"/>
    </row>
    <row r="2681" spans="1:28" s="467" customFormat="1" ht="15.75" x14ac:dyDescent="0.25">
      <c r="A2681" s="1210"/>
      <c r="B2681" s="1223" t="s">
        <v>2127</v>
      </c>
      <c r="C2681" s="444"/>
      <c r="D2681" s="846"/>
      <c r="E2681" s="1212"/>
      <c r="F2681" s="1213"/>
      <c r="G2681" s="847"/>
      <c r="H2681" s="711"/>
      <c r="I2681" s="711"/>
      <c r="J2681" s="711"/>
      <c r="K2681" s="711"/>
      <c r="L2681" s="711"/>
      <c r="M2681" s="711"/>
      <c r="N2681" s="711"/>
      <c r="O2681" s="711"/>
      <c r="P2681" s="711"/>
      <c r="Q2681" s="711"/>
      <c r="R2681" s="711"/>
      <c r="S2681" s="711"/>
      <c r="T2681" s="711"/>
      <c r="U2681" s="711"/>
      <c r="V2681" s="711"/>
      <c r="W2681" s="711"/>
      <c r="X2681" s="711"/>
      <c r="Y2681" s="711"/>
      <c r="Z2681" s="485"/>
      <c r="AA2681" s="736"/>
      <c r="AB2681" s="484"/>
    </row>
    <row r="2682" spans="1:28" s="467" customFormat="1" ht="15.75" x14ac:dyDescent="0.25">
      <c r="A2682" s="1210"/>
      <c r="B2682" s="1223" t="s">
        <v>2128</v>
      </c>
      <c r="C2682" s="444"/>
      <c r="D2682" s="846"/>
      <c r="E2682" s="1212"/>
      <c r="F2682" s="1213"/>
      <c r="G2682" s="847"/>
      <c r="H2682" s="711"/>
      <c r="I2682" s="711"/>
      <c r="J2682" s="711"/>
      <c r="K2682" s="711"/>
      <c r="L2682" s="711"/>
      <c r="M2682" s="711"/>
      <c r="N2682" s="711"/>
      <c r="O2682" s="711"/>
      <c r="P2682" s="711"/>
      <c r="Q2682" s="711"/>
      <c r="R2682" s="711"/>
      <c r="S2682" s="711"/>
      <c r="T2682" s="711"/>
      <c r="U2682" s="711"/>
      <c r="V2682" s="711"/>
      <c r="W2682" s="711"/>
      <c r="X2682" s="711"/>
      <c r="Y2682" s="711"/>
      <c r="Z2682" s="485"/>
      <c r="AA2682" s="736"/>
      <c r="AB2682" s="484"/>
    </row>
    <row r="2683" spans="1:28" s="467" customFormat="1" ht="15.75" x14ac:dyDescent="0.25">
      <c r="A2683" s="1210"/>
      <c r="B2683" s="1223" t="s">
        <v>2129</v>
      </c>
      <c r="C2683" s="444"/>
      <c r="D2683" s="846"/>
      <c r="E2683" s="1212"/>
      <c r="F2683" s="1213"/>
      <c r="G2683" s="847"/>
      <c r="H2683" s="711"/>
      <c r="I2683" s="711"/>
      <c r="J2683" s="711"/>
      <c r="K2683" s="711"/>
      <c r="L2683" s="711"/>
      <c r="M2683" s="711"/>
      <c r="N2683" s="711"/>
      <c r="O2683" s="711"/>
      <c r="P2683" s="711"/>
      <c r="Q2683" s="711"/>
      <c r="R2683" s="711"/>
      <c r="S2683" s="711"/>
      <c r="T2683" s="711"/>
      <c r="U2683" s="711"/>
      <c r="V2683" s="711"/>
      <c r="W2683" s="711"/>
      <c r="X2683" s="711"/>
      <c r="Y2683" s="711"/>
      <c r="Z2683" s="485"/>
      <c r="AA2683" s="736"/>
      <c r="AB2683" s="484"/>
    </row>
    <row r="2684" spans="1:28" s="467" customFormat="1" ht="15.75" x14ac:dyDescent="0.25">
      <c r="A2684" s="1210"/>
      <c r="B2684" s="1223" t="s">
        <v>2130</v>
      </c>
      <c r="C2684" s="444"/>
      <c r="D2684" s="846"/>
      <c r="E2684" s="1212"/>
      <c r="F2684" s="1213"/>
      <c r="G2684" s="847"/>
      <c r="H2684" s="711"/>
      <c r="I2684" s="711"/>
      <c r="J2684" s="711"/>
      <c r="K2684" s="711"/>
      <c r="L2684" s="711"/>
      <c r="M2684" s="711"/>
      <c r="N2684" s="711"/>
      <c r="O2684" s="711"/>
      <c r="P2684" s="711"/>
      <c r="Q2684" s="711"/>
      <c r="R2684" s="711"/>
      <c r="S2684" s="711"/>
      <c r="T2684" s="711"/>
      <c r="U2684" s="711"/>
      <c r="V2684" s="711"/>
      <c r="W2684" s="711"/>
      <c r="X2684" s="711"/>
      <c r="Y2684" s="711"/>
      <c r="Z2684" s="485"/>
      <c r="AA2684" s="736"/>
      <c r="AB2684" s="484"/>
    </row>
    <row r="2685" spans="1:28" s="467" customFormat="1" ht="15.75" x14ac:dyDescent="0.25">
      <c r="A2685" s="1210"/>
      <c r="B2685" s="1223" t="s">
        <v>2131</v>
      </c>
      <c r="C2685" s="444"/>
      <c r="D2685" s="846"/>
      <c r="E2685" s="1212"/>
      <c r="F2685" s="1213"/>
      <c r="G2685" s="847"/>
      <c r="H2685" s="711"/>
      <c r="I2685" s="711"/>
      <c r="J2685" s="711"/>
      <c r="K2685" s="711"/>
      <c r="L2685" s="711"/>
      <c r="M2685" s="711"/>
      <c r="N2685" s="711"/>
      <c r="O2685" s="711"/>
      <c r="P2685" s="711"/>
      <c r="Q2685" s="711"/>
      <c r="R2685" s="711"/>
      <c r="S2685" s="711"/>
      <c r="T2685" s="711"/>
      <c r="U2685" s="711"/>
      <c r="V2685" s="711"/>
      <c r="W2685" s="711"/>
      <c r="X2685" s="711"/>
      <c r="Y2685" s="711"/>
      <c r="Z2685" s="485"/>
      <c r="AA2685" s="736"/>
      <c r="AB2685" s="484"/>
    </row>
    <row r="2686" spans="1:28" s="467" customFormat="1" ht="15.75" x14ac:dyDescent="0.25">
      <c r="A2686" s="1210"/>
      <c r="B2686" s="1223" t="s">
        <v>2132</v>
      </c>
      <c r="C2686" s="444"/>
      <c r="D2686" s="846"/>
      <c r="E2686" s="1212"/>
      <c r="F2686" s="1213"/>
      <c r="G2686" s="847"/>
      <c r="H2686" s="711"/>
      <c r="I2686" s="711"/>
      <c r="J2686" s="711"/>
      <c r="K2686" s="711"/>
      <c r="L2686" s="711"/>
      <c r="M2686" s="711"/>
      <c r="N2686" s="711"/>
      <c r="O2686" s="711"/>
      <c r="P2686" s="711"/>
      <c r="Q2686" s="711"/>
      <c r="R2686" s="711"/>
      <c r="S2686" s="711"/>
      <c r="T2686" s="711"/>
      <c r="U2686" s="711"/>
      <c r="V2686" s="711"/>
      <c r="W2686" s="711"/>
      <c r="X2686" s="711"/>
      <c r="Y2686" s="711"/>
      <c r="Z2686" s="485"/>
      <c r="AA2686" s="736"/>
      <c r="AB2686" s="484"/>
    </row>
    <row r="2687" spans="1:28" s="467" customFormat="1" ht="15.75" x14ac:dyDescent="0.25">
      <c r="A2687" s="1210"/>
      <c r="B2687" s="1223" t="s">
        <v>2133</v>
      </c>
      <c r="C2687" s="444"/>
      <c r="D2687" s="846"/>
      <c r="E2687" s="1212"/>
      <c r="F2687" s="1213"/>
      <c r="G2687" s="847"/>
      <c r="H2687" s="711"/>
      <c r="I2687" s="711"/>
      <c r="J2687" s="711"/>
      <c r="K2687" s="711"/>
      <c r="L2687" s="711"/>
      <c r="M2687" s="711"/>
      <c r="N2687" s="711"/>
      <c r="O2687" s="711"/>
      <c r="P2687" s="711"/>
      <c r="Q2687" s="711"/>
      <c r="R2687" s="711"/>
      <c r="S2687" s="711"/>
      <c r="T2687" s="711"/>
      <c r="U2687" s="711"/>
      <c r="V2687" s="711"/>
      <c r="W2687" s="711"/>
      <c r="X2687" s="711"/>
      <c r="Y2687" s="711"/>
      <c r="Z2687" s="485"/>
      <c r="AA2687" s="736"/>
      <c r="AB2687" s="484"/>
    </row>
    <row r="2688" spans="1:28" s="467" customFormat="1" ht="15.75" x14ac:dyDescent="0.25">
      <c r="A2688" s="1210"/>
      <c r="B2688" s="1223" t="s">
        <v>2134</v>
      </c>
      <c r="C2688" s="444"/>
      <c r="D2688" s="846"/>
      <c r="E2688" s="1212"/>
      <c r="F2688" s="1213"/>
      <c r="G2688" s="847"/>
      <c r="H2688" s="711"/>
      <c r="I2688" s="711"/>
      <c r="J2688" s="711"/>
      <c r="K2688" s="711"/>
      <c r="L2688" s="711"/>
      <c r="M2688" s="711"/>
      <c r="N2688" s="711"/>
      <c r="O2688" s="711"/>
      <c r="P2688" s="711"/>
      <c r="Q2688" s="711"/>
      <c r="R2688" s="711"/>
      <c r="S2688" s="711"/>
      <c r="T2688" s="711"/>
      <c r="U2688" s="711"/>
      <c r="V2688" s="711"/>
      <c r="W2688" s="711"/>
      <c r="X2688" s="711"/>
      <c r="Y2688" s="711"/>
      <c r="Z2688" s="485"/>
      <c r="AA2688" s="736"/>
      <c r="AB2688" s="484"/>
    </row>
    <row r="2689" spans="1:28" s="467" customFormat="1" ht="15.75" x14ac:dyDescent="0.25">
      <c r="A2689" s="1210"/>
      <c r="B2689" s="1223" t="s">
        <v>2135</v>
      </c>
      <c r="C2689" s="444"/>
      <c r="D2689" s="846"/>
      <c r="E2689" s="1212"/>
      <c r="F2689" s="1213"/>
      <c r="G2689" s="847"/>
      <c r="H2689" s="711"/>
      <c r="I2689" s="711"/>
      <c r="J2689" s="711"/>
      <c r="K2689" s="711"/>
      <c r="L2689" s="711"/>
      <c r="M2689" s="711"/>
      <c r="N2689" s="711"/>
      <c r="O2689" s="711"/>
      <c r="P2689" s="711"/>
      <c r="Q2689" s="711"/>
      <c r="R2689" s="711"/>
      <c r="S2689" s="711"/>
      <c r="T2689" s="711"/>
      <c r="U2689" s="711"/>
      <c r="V2689" s="711"/>
      <c r="W2689" s="711"/>
      <c r="X2689" s="711"/>
      <c r="Y2689" s="711"/>
      <c r="Z2689" s="485"/>
      <c r="AA2689" s="736"/>
      <c r="AB2689" s="484"/>
    </row>
    <row r="2690" spans="1:28" s="467" customFormat="1" ht="15.75" x14ac:dyDescent="0.25">
      <c r="A2690" s="1210"/>
      <c r="B2690" s="1223" t="s">
        <v>2136</v>
      </c>
      <c r="C2690" s="444"/>
      <c r="D2690" s="846"/>
      <c r="E2690" s="1212"/>
      <c r="F2690" s="1213"/>
      <c r="G2690" s="847"/>
      <c r="H2690" s="711"/>
      <c r="I2690" s="711"/>
      <c r="J2690" s="711"/>
      <c r="K2690" s="711"/>
      <c r="L2690" s="711"/>
      <c r="M2690" s="711"/>
      <c r="N2690" s="711"/>
      <c r="O2690" s="711"/>
      <c r="P2690" s="711"/>
      <c r="Q2690" s="711"/>
      <c r="R2690" s="711"/>
      <c r="S2690" s="711"/>
      <c r="T2690" s="711"/>
      <c r="U2690" s="711"/>
      <c r="V2690" s="711"/>
      <c r="W2690" s="711"/>
      <c r="X2690" s="711"/>
      <c r="Y2690" s="711"/>
      <c r="Z2690" s="485"/>
      <c r="AA2690" s="736"/>
      <c r="AB2690" s="484"/>
    </row>
    <row r="2691" spans="1:28" s="467" customFormat="1" ht="15.75" x14ac:dyDescent="0.25">
      <c r="A2691" s="1210"/>
      <c r="B2691" s="1223" t="s">
        <v>2137</v>
      </c>
      <c r="C2691" s="444"/>
      <c r="D2691" s="846"/>
      <c r="E2691" s="1212"/>
      <c r="F2691" s="1213"/>
      <c r="G2691" s="847"/>
      <c r="H2691" s="711"/>
      <c r="I2691" s="711"/>
      <c r="J2691" s="711"/>
      <c r="K2691" s="711"/>
      <c r="L2691" s="711"/>
      <c r="M2691" s="711"/>
      <c r="N2691" s="711"/>
      <c r="O2691" s="711"/>
      <c r="P2691" s="711"/>
      <c r="Q2691" s="711"/>
      <c r="R2691" s="711"/>
      <c r="S2691" s="711"/>
      <c r="T2691" s="711"/>
      <c r="U2691" s="711"/>
      <c r="V2691" s="711"/>
      <c r="W2691" s="711"/>
      <c r="X2691" s="711"/>
      <c r="Y2691" s="711"/>
      <c r="Z2691" s="485"/>
      <c r="AA2691" s="736"/>
      <c r="AB2691" s="484"/>
    </row>
    <row r="2692" spans="1:28" s="467" customFormat="1" ht="15.75" x14ac:dyDescent="0.25">
      <c r="A2692" s="1210"/>
      <c r="B2692" s="1223" t="s">
        <v>2138</v>
      </c>
      <c r="C2692" s="444"/>
      <c r="D2692" s="846"/>
      <c r="E2692" s="1212"/>
      <c r="F2692" s="1213"/>
      <c r="G2692" s="847"/>
      <c r="H2692" s="711"/>
      <c r="I2692" s="711"/>
      <c r="J2692" s="711"/>
      <c r="K2692" s="711"/>
      <c r="L2692" s="711"/>
      <c r="M2692" s="711"/>
      <c r="N2692" s="711"/>
      <c r="O2692" s="711"/>
      <c r="P2692" s="711"/>
      <c r="Q2692" s="711"/>
      <c r="R2692" s="711"/>
      <c r="S2692" s="711"/>
      <c r="T2692" s="711"/>
      <c r="U2692" s="711"/>
      <c r="V2692" s="711"/>
      <c r="W2692" s="711"/>
      <c r="X2692" s="711"/>
      <c r="Y2692" s="711"/>
      <c r="Z2692" s="485"/>
      <c r="AA2692" s="736"/>
      <c r="AB2692" s="484"/>
    </row>
    <row r="2693" spans="1:28" s="467" customFormat="1" ht="15.75" x14ac:dyDescent="0.25">
      <c r="A2693" s="1210"/>
      <c r="B2693" s="1223" t="s">
        <v>2139</v>
      </c>
      <c r="C2693" s="444"/>
      <c r="D2693" s="846"/>
      <c r="E2693" s="1212"/>
      <c r="F2693" s="1213"/>
      <c r="G2693" s="847"/>
      <c r="H2693" s="711"/>
      <c r="I2693" s="711"/>
      <c r="J2693" s="711"/>
      <c r="K2693" s="711"/>
      <c r="L2693" s="711"/>
      <c r="M2693" s="711"/>
      <c r="N2693" s="711"/>
      <c r="O2693" s="711"/>
      <c r="P2693" s="711"/>
      <c r="Q2693" s="711"/>
      <c r="R2693" s="711"/>
      <c r="S2693" s="711"/>
      <c r="T2693" s="711"/>
      <c r="U2693" s="711"/>
      <c r="V2693" s="711"/>
      <c r="W2693" s="711"/>
      <c r="X2693" s="711"/>
      <c r="Y2693" s="711"/>
      <c r="Z2693" s="485"/>
      <c r="AA2693" s="736"/>
      <c r="AB2693" s="484"/>
    </row>
    <row r="2694" spans="1:28" s="467" customFormat="1" ht="15.75" x14ac:dyDescent="0.25">
      <c r="A2694" s="1210"/>
      <c r="B2694" s="1223" t="s">
        <v>2140</v>
      </c>
      <c r="C2694" s="444"/>
      <c r="D2694" s="846"/>
      <c r="E2694" s="1212"/>
      <c r="F2694" s="1213"/>
      <c r="G2694" s="847"/>
      <c r="H2694" s="711"/>
      <c r="I2694" s="711"/>
      <c r="J2694" s="711"/>
      <c r="K2694" s="711"/>
      <c r="L2694" s="711"/>
      <c r="M2694" s="711"/>
      <c r="N2694" s="711"/>
      <c r="O2694" s="711"/>
      <c r="P2694" s="711"/>
      <c r="Q2694" s="711"/>
      <c r="R2694" s="711"/>
      <c r="S2694" s="711"/>
      <c r="T2694" s="711"/>
      <c r="U2694" s="711"/>
      <c r="V2694" s="711"/>
      <c r="W2694" s="711"/>
      <c r="X2694" s="711"/>
      <c r="Y2694" s="711"/>
      <c r="Z2694" s="485"/>
      <c r="AA2694" s="736"/>
      <c r="AB2694" s="484"/>
    </row>
    <row r="2695" spans="1:28" s="467" customFormat="1" ht="15.75" x14ac:dyDescent="0.25">
      <c r="A2695" s="1210"/>
      <c r="B2695" s="1223" t="s">
        <v>2141</v>
      </c>
      <c r="C2695" s="444"/>
      <c r="D2695" s="846"/>
      <c r="E2695" s="1212"/>
      <c r="F2695" s="1213"/>
      <c r="G2695" s="847"/>
      <c r="H2695" s="711"/>
      <c r="I2695" s="711"/>
      <c r="J2695" s="711"/>
      <c r="K2695" s="711"/>
      <c r="L2695" s="711"/>
      <c r="M2695" s="711"/>
      <c r="N2695" s="711"/>
      <c r="O2695" s="711"/>
      <c r="P2695" s="711"/>
      <c r="Q2695" s="711"/>
      <c r="R2695" s="711"/>
      <c r="S2695" s="711"/>
      <c r="T2695" s="711"/>
      <c r="U2695" s="711"/>
      <c r="V2695" s="711"/>
      <c r="W2695" s="711"/>
      <c r="X2695" s="711"/>
      <c r="Y2695" s="711"/>
      <c r="Z2695" s="485"/>
      <c r="AA2695" s="736"/>
      <c r="AB2695" s="484"/>
    </row>
    <row r="2696" spans="1:28" s="467" customFormat="1" ht="15.75" x14ac:dyDescent="0.25">
      <c r="A2696" s="1210"/>
      <c r="B2696" s="1223" t="s">
        <v>2142</v>
      </c>
      <c r="C2696" s="444"/>
      <c r="D2696" s="846"/>
      <c r="E2696" s="1212"/>
      <c r="F2696" s="1213"/>
      <c r="G2696" s="847"/>
      <c r="H2696" s="711"/>
      <c r="I2696" s="711"/>
      <c r="J2696" s="711"/>
      <c r="K2696" s="711"/>
      <c r="L2696" s="711"/>
      <c r="M2696" s="711"/>
      <c r="N2696" s="711"/>
      <c r="O2696" s="711"/>
      <c r="P2696" s="711"/>
      <c r="Q2696" s="711"/>
      <c r="R2696" s="711"/>
      <c r="S2696" s="711"/>
      <c r="T2696" s="711"/>
      <c r="U2696" s="711"/>
      <c r="V2696" s="711"/>
      <c r="W2696" s="711"/>
      <c r="X2696" s="711"/>
      <c r="Y2696" s="711"/>
      <c r="Z2696" s="485"/>
      <c r="AA2696" s="736"/>
      <c r="AB2696" s="484"/>
    </row>
    <row r="2697" spans="1:28" s="467" customFormat="1" ht="15.75" x14ac:dyDescent="0.25">
      <c r="A2697" s="1210"/>
      <c r="B2697" s="1223" t="s">
        <v>2143</v>
      </c>
      <c r="C2697" s="444"/>
      <c r="D2697" s="846"/>
      <c r="E2697" s="1212"/>
      <c r="F2697" s="1213"/>
      <c r="G2697" s="847"/>
      <c r="H2697" s="711"/>
      <c r="I2697" s="711"/>
      <c r="J2697" s="711"/>
      <c r="K2697" s="711"/>
      <c r="L2697" s="711"/>
      <c r="M2697" s="711"/>
      <c r="N2697" s="711"/>
      <c r="O2697" s="711"/>
      <c r="P2697" s="711"/>
      <c r="Q2697" s="711"/>
      <c r="R2697" s="711"/>
      <c r="S2697" s="711"/>
      <c r="T2697" s="711"/>
      <c r="U2697" s="711"/>
      <c r="V2697" s="711"/>
      <c r="W2697" s="711"/>
      <c r="X2697" s="711"/>
      <c r="Y2697" s="711"/>
      <c r="Z2697" s="485"/>
      <c r="AA2697" s="736"/>
      <c r="AB2697" s="484"/>
    </row>
    <row r="2698" spans="1:28" s="467" customFormat="1" ht="15.75" x14ac:dyDescent="0.25">
      <c r="A2698" s="1210"/>
      <c r="B2698" s="1223" t="s">
        <v>2144</v>
      </c>
      <c r="C2698" s="444"/>
      <c r="D2698" s="846"/>
      <c r="E2698" s="1212"/>
      <c r="F2698" s="1213"/>
      <c r="G2698" s="847"/>
      <c r="H2698" s="711"/>
      <c r="I2698" s="711"/>
      <c r="J2698" s="711"/>
      <c r="K2698" s="711"/>
      <c r="L2698" s="711"/>
      <c r="M2698" s="711"/>
      <c r="N2698" s="711"/>
      <c r="O2698" s="711"/>
      <c r="P2698" s="711"/>
      <c r="Q2698" s="711"/>
      <c r="R2698" s="711"/>
      <c r="S2698" s="711"/>
      <c r="T2698" s="711"/>
      <c r="U2698" s="711"/>
      <c r="V2698" s="711"/>
      <c r="W2698" s="711"/>
      <c r="X2698" s="711"/>
      <c r="Y2698" s="711"/>
      <c r="Z2698" s="485"/>
      <c r="AA2698" s="736"/>
      <c r="AB2698" s="484"/>
    </row>
    <row r="2699" spans="1:28" s="467" customFormat="1" ht="15.75" x14ac:dyDescent="0.25">
      <c r="A2699" s="1210"/>
      <c r="B2699" s="1223" t="s">
        <v>2145</v>
      </c>
      <c r="C2699" s="444"/>
      <c r="D2699" s="846"/>
      <c r="E2699" s="1212"/>
      <c r="F2699" s="1213"/>
      <c r="G2699" s="847"/>
      <c r="H2699" s="711"/>
      <c r="I2699" s="711"/>
      <c r="J2699" s="711"/>
      <c r="K2699" s="711"/>
      <c r="L2699" s="711"/>
      <c r="M2699" s="711"/>
      <c r="N2699" s="711"/>
      <c r="O2699" s="711"/>
      <c r="P2699" s="711"/>
      <c r="Q2699" s="711"/>
      <c r="R2699" s="711"/>
      <c r="S2699" s="711"/>
      <c r="T2699" s="711"/>
      <c r="U2699" s="711"/>
      <c r="V2699" s="711"/>
      <c r="W2699" s="711"/>
      <c r="X2699" s="711"/>
      <c r="Y2699" s="711"/>
      <c r="Z2699" s="485"/>
      <c r="AA2699" s="736"/>
      <c r="AB2699" s="484"/>
    </row>
    <row r="2700" spans="1:28" s="467" customFormat="1" ht="15.75" x14ac:dyDescent="0.25">
      <c r="A2700" s="1210"/>
      <c r="B2700" s="1223" t="s">
        <v>2146</v>
      </c>
      <c r="C2700" s="444"/>
      <c r="D2700" s="846"/>
      <c r="E2700" s="1212"/>
      <c r="F2700" s="1213"/>
      <c r="G2700" s="847"/>
      <c r="H2700" s="711"/>
      <c r="I2700" s="711"/>
      <c r="J2700" s="711"/>
      <c r="K2700" s="711"/>
      <c r="L2700" s="711"/>
      <c r="M2700" s="711"/>
      <c r="N2700" s="711"/>
      <c r="O2700" s="711"/>
      <c r="P2700" s="711"/>
      <c r="Q2700" s="711"/>
      <c r="R2700" s="711"/>
      <c r="S2700" s="711"/>
      <c r="T2700" s="711"/>
      <c r="U2700" s="711"/>
      <c r="V2700" s="711"/>
      <c r="W2700" s="711"/>
      <c r="X2700" s="711"/>
      <c r="Y2700" s="711"/>
      <c r="Z2700" s="485"/>
      <c r="AA2700" s="736"/>
      <c r="AB2700" s="484"/>
    </row>
    <row r="2701" spans="1:28" s="467" customFormat="1" ht="15.75" x14ac:dyDescent="0.25">
      <c r="A2701" s="1210"/>
      <c r="B2701" s="1223" t="s">
        <v>2147</v>
      </c>
      <c r="C2701" s="444"/>
      <c r="D2701" s="846"/>
      <c r="E2701" s="1212"/>
      <c r="F2701" s="1213"/>
      <c r="G2701" s="847"/>
      <c r="H2701" s="711"/>
      <c r="I2701" s="711"/>
      <c r="J2701" s="711"/>
      <c r="K2701" s="711"/>
      <c r="L2701" s="711"/>
      <c r="M2701" s="711"/>
      <c r="N2701" s="711"/>
      <c r="O2701" s="711"/>
      <c r="P2701" s="711"/>
      <c r="Q2701" s="711"/>
      <c r="R2701" s="711"/>
      <c r="S2701" s="711"/>
      <c r="T2701" s="711"/>
      <c r="U2701" s="711"/>
      <c r="V2701" s="711"/>
      <c r="W2701" s="711"/>
      <c r="X2701" s="711"/>
      <c r="Y2701" s="711"/>
      <c r="Z2701" s="485"/>
      <c r="AA2701" s="736"/>
      <c r="AB2701" s="484"/>
    </row>
    <row r="2702" spans="1:28" s="467" customFormat="1" ht="15.75" x14ac:dyDescent="0.25">
      <c r="A2702" s="1210"/>
      <c r="B2702" s="1223" t="s">
        <v>2148</v>
      </c>
      <c r="C2702" s="444"/>
      <c r="D2702" s="846"/>
      <c r="E2702" s="1212"/>
      <c r="F2702" s="1213"/>
      <c r="G2702" s="847"/>
      <c r="H2702" s="711"/>
      <c r="I2702" s="711"/>
      <c r="J2702" s="711"/>
      <c r="K2702" s="711"/>
      <c r="L2702" s="711"/>
      <c r="M2702" s="711"/>
      <c r="N2702" s="711"/>
      <c r="O2702" s="711"/>
      <c r="P2702" s="711"/>
      <c r="Q2702" s="711"/>
      <c r="R2702" s="711"/>
      <c r="S2702" s="711"/>
      <c r="T2702" s="711"/>
      <c r="U2702" s="711"/>
      <c r="V2702" s="711"/>
      <c r="W2702" s="711"/>
      <c r="X2702" s="711"/>
      <c r="Y2702" s="711"/>
      <c r="Z2702" s="485"/>
      <c r="AA2702" s="736"/>
      <c r="AB2702" s="484"/>
    </row>
    <row r="2703" spans="1:28" s="467" customFormat="1" ht="15.75" x14ac:dyDescent="0.25">
      <c r="A2703" s="1210"/>
      <c r="B2703" s="1223" t="s">
        <v>2149</v>
      </c>
      <c r="C2703" s="444"/>
      <c r="D2703" s="846"/>
      <c r="E2703" s="1212"/>
      <c r="F2703" s="1213"/>
      <c r="G2703" s="847"/>
      <c r="H2703" s="711"/>
      <c r="I2703" s="711"/>
      <c r="J2703" s="711"/>
      <c r="K2703" s="711"/>
      <c r="L2703" s="711"/>
      <c r="M2703" s="711"/>
      <c r="N2703" s="711"/>
      <c r="O2703" s="711"/>
      <c r="P2703" s="711"/>
      <c r="Q2703" s="711"/>
      <c r="R2703" s="711"/>
      <c r="S2703" s="711"/>
      <c r="T2703" s="711"/>
      <c r="U2703" s="711"/>
      <c r="V2703" s="711"/>
      <c r="W2703" s="711"/>
      <c r="X2703" s="711"/>
      <c r="Y2703" s="711"/>
      <c r="Z2703" s="485"/>
      <c r="AA2703" s="736"/>
      <c r="AB2703" s="484"/>
    </row>
    <row r="2704" spans="1:28" s="467" customFormat="1" ht="15.75" x14ac:dyDescent="0.25">
      <c r="A2704" s="1210"/>
      <c r="B2704" s="1223" t="s">
        <v>2150</v>
      </c>
      <c r="C2704" s="444"/>
      <c r="D2704" s="846"/>
      <c r="E2704" s="1212"/>
      <c r="F2704" s="1213"/>
      <c r="G2704" s="847"/>
      <c r="H2704" s="711"/>
      <c r="I2704" s="711"/>
      <c r="J2704" s="711"/>
      <c r="K2704" s="711"/>
      <c r="L2704" s="711"/>
      <c r="M2704" s="711"/>
      <c r="N2704" s="711"/>
      <c r="O2704" s="711"/>
      <c r="P2704" s="711"/>
      <c r="Q2704" s="711"/>
      <c r="R2704" s="711"/>
      <c r="S2704" s="711"/>
      <c r="T2704" s="711"/>
      <c r="U2704" s="711"/>
      <c r="V2704" s="711"/>
      <c r="W2704" s="711"/>
      <c r="X2704" s="711"/>
      <c r="Y2704" s="711"/>
      <c r="Z2704" s="485"/>
      <c r="AA2704" s="736"/>
      <c r="AB2704" s="484"/>
    </row>
    <row r="2705" spans="1:28" s="467" customFormat="1" ht="15.75" x14ac:dyDescent="0.25">
      <c r="A2705" s="1210"/>
      <c r="B2705" s="1223" t="s">
        <v>2151</v>
      </c>
      <c r="C2705" s="444"/>
      <c r="D2705" s="846"/>
      <c r="E2705" s="1212"/>
      <c r="F2705" s="1213"/>
      <c r="G2705" s="847"/>
      <c r="H2705" s="711"/>
      <c r="I2705" s="711"/>
      <c r="J2705" s="711"/>
      <c r="K2705" s="711"/>
      <c r="L2705" s="711"/>
      <c r="M2705" s="711"/>
      <c r="N2705" s="711"/>
      <c r="O2705" s="711"/>
      <c r="P2705" s="711"/>
      <c r="Q2705" s="711"/>
      <c r="R2705" s="711"/>
      <c r="S2705" s="711"/>
      <c r="T2705" s="711"/>
      <c r="U2705" s="711"/>
      <c r="V2705" s="711"/>
      <c r="W2705" s="711"/>
      <c r="X2705" s="711"/>
      <c r="Y2705" s="711"/>
      <c r="Z2705" s="485"/>
      <c r="AA2705" s="736"/>
      <c r="AB2705" s="484"/>
    </row>
    <row r="2706" spans="1:28" s="467" customFormat="1" x14ac:dyDescent="0.25">
      <c r="A2706" s="1210"/>
      <c r="B2706" s="1211"/>
      <c r="C2706" s="444"/>
      <c r="D2706" s="846"/>
      <c r="E2706" s="1212"/>
      <c r="F2706" s="1213"/>
      <c r="G2706" s="847"/>
      <c r="H2706" s="711"/>
      <c r="I2706" s="711"/>
      <c r="J2706" s="711"/>
      <c r="K2706" s="711"/>
      <c r="L2706" s="711"/>
      <c r="M2706" s="711"/>
      <c r="N2706" s="711"/>
      <c r="O2706" s="711"/>
      <c r="P2706" s="711"/>
      <c r="Q2706" s="711"/>
      <c r="R2706" s="711"/>
      <c r="S2706" s="711"/>
      <c r="T2706" s="711"/>
      <c r="U2706" s="711"/>
      <c r="V2706" s="711"/>
      <c r="W2706" s="711"/>
      <c r="X2706" s="711"/>
      <c r="Y2706" s="711"/>
      <c r="Z2706" s="485"/>
      <c r="AA2706" s="736"/>
      <c r="AB2706" s="484"/>
    </row>
    <row r="2707" spans="1:28" s="467" customFormat="1" ht="25.5" x14ac:dyDescent="0.25">
      <c r="A2707" s="212">
        <v>42.1</v>
      </c>
      <c r="B2707" s="1220" t="s">
        <v>153</v>
      </c>
      <c r="C2707" s="213" t="s">
        <v>1810</v>
      </c>
      <c r="D2707" s="214" t="s">
        <v>1770</v>
      </c>
      <c r="E2707" s="215" t="s">
        <v>2094</v>
      </c>
      <c r="F2707" s="216" t="s">
        <v>1772</v>
      </c>
      <c r="G2707" s="217" t="s">
        <v>44</v>
      </c>
      <c r="H2707" s="218" t="s">
        <v>44</v>
      </c>
      <c r="I2707" s="218" t="s">
        <v>44</v>
      </c>
      <c r="J2707" s="218" t="s">
        <v>44</v>
      </c>
      <c r="K2707" s="1209">
        <f>SUM(L2707-15)</f>
        <v>41826</v>
      </c>
      <c r="L2707" s="218">
        <f>SUM(M2707*1)</f>
        <v>41841</v>
      </c>
      <c r="M2707" s="218">
        <f>SUM(N2707*1)</f>
        <v>41841</v>
      </c>
      <c r="N2707" s="218">
        <f>SUM(O2707-1)</f>
        <v>41841</v>
      </c>
      <c r="O2707" s="218">
        <f>SUM(U2707-3)</f>
        <v>41842</v>
      </c>
      <c r="P2707" s="218">
        <f>SUM(U2707*1)</f>
        <v>41845</v>
      </c>
      <c r="Q2707" s="218" t="s">
        <v>44</v>
      </c>
      <c r="R2707" s="218" t="s">
        <v>44</v>
      </c>
      <c r="S2707" s="218" t="s">
        <v>44</v>
      </c>
      <c r="T2707" s="218" t="s">
        <v>44</v>
      </c>
      <c r="U2707" s="218">
        <f>SUM(V2707-3)</f>
        <v>41845</v>
      </c>
      <c r="V2707" s="218">
        <f>SUM(W2707-3)</f>
        <v>41848</v>
      </c>
      <c r="W2707" s="218">
        <v>41851</v>
      </c>
      <c r="X2707" s="218">
        <f>W2707</f>
        <v>41851</v>
      </c>
      <c r="Y2707" s="218"/>
      <c r="Z2707" s="219"/>
      <c r="AA2707" s="220">
        <v>310337.12</v>
      </c>
      <c r="AB2707" s="220"/>
    </row>
    <row r="2708" spans="1:28" s="467" customFormat="1" ht="15.75" x14ac:dyDescent="0.25">
      <c r="A2708" s="1210"/>
      <c r="B2708" s="1223" t="s">
        <v>2096</v>
      </c>
      <c r="C2708" s="444"/>
      <c r="D2708" s="846"/>
      <c r="E2708" s="1212"/>
      <c r="F2708" s="1213"/>
      <c r="G2708" s="847"/>
      <c r="H2708" s="711"/>
      <c r="I2708" s="711"/>
      <c r="J2708" s="711"/>
      <c r="K2708" s="711"/>
      <c r="L2708" s="711"/>
      <c r="M2708" s="711"/>
      <c r="N2708" s="711"/>
      <c r="O2708" s="711"/>
      <c r="P2708" s="711"/>
      <c r="Q2708" s="711"/>
      <c r="R2708" s="711"/>
      <c r="S2708" s="711"/>
      <c r="T2708" s="711"/>
      <c r="U2708" s="711"/>
      <c r="V2708" s="711"/>
      <c r="W2708" s="711"/>
      <c r="X2708" s="711"/>
      <c r="Y2708" s="711"/>
      <c r="Z2708" s="485"/>
      <c r="AA2708" s="736"/>
      <c r="AB2708" s="484"/>
    </row>
    <row r="2709" spans="1:28" s="467" customFormat="1" ht="15.75" x14ac:dyDescent="0.25">
      <c r="A2709" s="1210"/>
      <c r="B2709" s="1223" t="s">
        <v>2097</v>
      </c>
      <c r="C2709" s="444"/>
      <c r="D2709" s="846"/>
      <c r="E2709" s="1212"/>
      <c r="F2709" s="1213"/>
      <c r="G2709" s="847"/>
      <c r="H2709" s="711"/>
      <c r="I2709" s="711"/>
      <c r="J2709" s="711"/>
      <c r="K2709" s="711"/>
      <c r="L2709" s="711"/>
      <c r="M2709" s="711"/>
      <c r="N2709" s="711"/>
      <c r="O2709" s="711"/>
      <c r="P2709" s="711"/>
      <c r="Q2709" s="711"/>
      <c r="R2709" s="711"/>
      <c r="S2709" s="711"/>
      <c r="T2709" s="711"/>
      <c r="U2709" s="711"/>
      <c r="V2709" s="711"/>
      <c r="W2709" s="711"/>
      <c r="X2709" s="711"/>
      <c r="Y2709" s="711"/>
      <c r="Z2709" s="485"/>
      <c r="AA2709" s="736"/>
      <c r="AB2709" s="484"/>
    </row>
    <row r="2710" spans="1:28" s="467" customFormat="1" ht="15.75" x14ac:dyDescent="0.25">
      <c r="A2710" s="1210"/>
      <c r="B2710" s="1223" t="s">
        <v>2098</v>
      </c>
      <c r="C2710" s="444"/>
      <c r="D2710" s="846"/>
      <c r="E2710" s="1212"/>
      <c r="F2710" s="1213"/>
      <c r="G2710" s="847"/>
      <c r="H2710" s="711"/>
      <c r="I2710" s="711"/>
      <c r="J2710" s="711"/>
      <c r="K2710" s="711"/>
      <c r="L2710" s="711"/>
      <c r="M2710" s="711"/>
      <c r="N2710" s="711"/>
      <c r="O2710" s="711"/>
      <c r="P2710" s="711"/>
      <c r="Q2710" s="711"/>
      <c r="R2710" s="711"/>
      <c r="S2710" s="711"/>
      <c r="T2710" s="711"/>
      <c r="U2710" s="711"/>
      <c r="V2710" s="711"/>
      <c r="W2710" s="711"/>
      <c r="X2710" s="711"/>
      <c r="Y2710" s="711"/>
      <c r="Z2710" s="485"/>
      <c r="AA2710" s="736"/>
      <c r="AB2710" s="484"/>
    </row>
    <row r="2711" spans="1:28" s="467" customFormat="1" ht="15.75" x14ac:dyDescent="0.25">
      <c r="A2711" s="1210"/>
      <c r="B2711" s="1223" t="s">
        <v>2099</v>
      </c>
      <c r="C2711" s="444"/>
      <c r="D2711" s="846"/>
      <c r="E2711" s="1212"/>
      <c r="F2711" s="1213"/>
      <c r="G2711" s="847"/>
      <c r="H2711" s="711"/>
      <c r="I2711" s="711"/>
      <c r="J2711" s="711"/>
      <c r="K2711" s="711"/>
      <c r="L2711" s="711"/>
      <c r="M2711" s="711"/>
      <c r="N2711" s="711"/>
      <c r="O2711" s="711"/>
      <c r="P2711" s="711"/>
      <c r="Q2711" s="711"/>
      <c r="R2711" s="711"/>
      <c r="S2711" s="711"/>
      <c r="T2711" s="711"/>
      <c r="U2711" s="711"/>
      <c r="V2711" s="711"/>
      <c r="W2711" s="711"/>
      <c r="X2711" s="711"/>
      <c r="Y2711" s="711"/>
      <c r="Z2711" s="485"/>
      <c r="AA2711" s="736"/>
      <c r="AB2711" s="484"/>
    </row>
    <row r="2712" spans="1:28" s="467" customFormat="1" ht="15.75" x14ac:dyDescent="0.25">
      <c r="A2712" s="1210"/>
      <c r="B2712" s="1223" t="s">
        <v>2100</v>
      </c>
      <c r="C2712" s="444"/>
      <c r="D2712" s="846"/>
      <c r="E2712" s="1212"/>
      <c r="F2712" s="1213"/>
      <c r="G2712" s="847"/>
      <c r="H2712" s="711"/>
      <c r="I2712" s="711"/>
      <c r="J2712" s="711"/>
      <c r="K2712" s="711"/>
      <c r="L2712" s="711"/>
      <c r="M2712" s="711"/>
      <c r="N2712" s="711"/>
      <c r="O2712" s="711"/>
      <c r="P2712" s="711"/>
      <c r="Q2712" s="711"/>
      <c r="R2712" s="711"/>
      <c r="S2712" s="711"/>
      <c r="T2712" s="711"/>
      <c r="U2712" s="711"/>
      <c r="V2712" s="711"/>
      <c r="W2712" s="711"/>
      <c r="X2712" s="711"/>
      <c r="Y2712" s="711"/>
      <c r="Z2712" s="485"/>
      <c r="AA2712" s="736"/>
      <c r="AB2712" s="484"/>
    </row>
    <row r="2713" spans="1:28" s="467" customFormat="1" ht="15.75" x14ac:dyDescent="0.25">
      <c r="A2713" s="1210"/>
      <c r="B2713" s="1223" t="s">
        <v>2101</v>
      </c>
      <c r="C2713" s="444"/>
      <c r="D2713" s="846"/>
      <c r="E2713" s="1212"/>
      <c r="F2713" s="1213"/>
      <c r="G2713" s="847"/>
      <c r="H2713" s="711"/>
      <c r="I2713" s="711"/>
      <c r="J2713" s="711"/>
      <c r="K2713" s="711"/>
      <c r="L2713" s="711"/>
      <c r="M2713" s="711"/>
      <c r="N2713" s="711"/>
      <c r="O2713" s="711"/>
      <c r="P2713" s="711"/>
      <c r="Q2713" s="711"/>
      <c r="R2713" s="711"/>
      <c r="S2713" s="711"/>
      <c r="T2713" s="711"/>
      <c r="U2713" s="711"/>
      <c r="V2713" s="711"/>
      <c r="W2713" s="711"/>
      <c r="X2713" s="711"/>
      <c r="Y2713" s="711"/>
      <c r="Z2713" s="485"/>
      <c r="AA2713" s="736"/>
      <c r="AB2713" s="484"/>
    </row>
    <row r="2714" spans="1:28" s="467" customFormat="1" ht="15.75" x14ac:dyDescent="0.25">
      <c r="A2714" s="1210"/>
      <c r="B2714" s="1223" t="s">
        <v>2102</v>
      </c>
      <c r="C2714" s="444"/>
      <c r="D2714" s="846"/>
      <c r="E2714" s="1212"/>
      <c r="F2714" s="1213"/>
      <c r="G2714" s="847"/>
      <c r="H2714" s="711"/>
      <c r="I2714" s="711"/>
      <c r="J2714" s="711"/>
      <c r="K2714" s="711"/>
      <c r="L2714" s="711"/>
      <c r="M2714" s="711"/>
      <c r="N2714" s="711"/>
      <c r="O2714" s="711"/>
      <c r="P2714" s="711"/>
      <c r="Q2714" s="711"/>
      <c r="R2714" s="711"/>
      <c r="S2714" s="711"/>
      <c r="T2714" s="711"/>
      <c r="U2714" s="711"/>
      <c r="V2714" s="711"/>
      <c r="W2714" s="711"/>
      <c r="X2714" s="711"/>
      <c r="Y2714" s="711"/>
      <c r="Z2714" s="485"/>
      <c r="AA2714" s="736"/>
      <c r="AB2714" s="484"/>
    </row>
    <row r="2715" spans="1:28" s="467" customFormat="1" ht="15.75" x14ac:dyDescent="0.25">
      <c r="A2715" s="1210"/>
      <c r="B2715" s="1223" t="s">
        <v>2103</v>
      </c>
      <c r="C2715" s="444"/>
      <c r="D2715" s="846"/>
      <c r="E2715" s="1212"/>
      <c r="F2715" s="1213"/>
      <c r="G2715" s="847"/>
      <c r="H2715" s="711"/>
      <c r="I2715" s="711"/>
      <c r="J2715" s="711"/>
      <c r="K2715" s="711"/>
      <c r="L2715" s="711"/>
      <c r="M2715" s="711"/>
      <c r="N2715" s="711"/>
      <c r="O2715" s="711"/>
      <c r="P2715" s="711"/>
      <c r="Q2715" s="711"/>
      <c r="R2715" s="711"/>
      <c r="S2715" s="711"/>
      <c r="T2715" s="711"/>
      <c r="U2715" s="711"/>
      <c r="V2715" s="711"/>
      <c r="W2715" s="711"/>
      <c r="X2715" s="711"/>
      <c r="Y2715" s="711"/>
      <c r="Z2715" s="485"/>
      <c r="AA2715" s="736"/>
      <c r="AB2715" s="484"/>
    </row>
    <row r="2716" spans="1:28" s="467" customFormat="1" ht="15.75" x14ac:dyDescent="0.25">
      <c r="A2716" s="1210"/>
      <c r="B2716" s="1223" t="s">
        <v>2104</v>
      </c>
      <c r="C2716" s="444"/>
      <c r="D2716" s="846"/>
      <c r="E2716" s="1212"/>
      <c r="F2716" s="1213"/>
      <c r="G2716" s="847"/>
      <c r="H2716" s="711"/>
      <c r="I2716" s="711"/>
      <c r="J2716" s="711"/>
      <c r="K2716" s="711"/>
      <c r="L2716" s="711"/>
      <c r="M2716" s="711"/>
      <c r="N2716" s="711"/>
      <c r="O2716" s="711"/>
      <c r="P2716" s="711"/>
      <c r="Q2716" s="711"/>
      <c r="R2716" s="711"/>
      <c r="S2716" s="711"/>
      <c r="T2716" s="711"/>
      <c r="U2716" s="711"/>
      <c r="V2716" s="711"/>
      <c r="W2716" s="711"/>
      <c r="X2716" s="711"/>
      <c r="Y2716" s="711"/>
      <c r="Z2716" s="485"/>
      <c r="AA2716" s="736"/>
      <c r="AB2716" s="484"/>
    </row>
    <row r="2717" spans="1:28" s="467" customFormat="1" ht="15.75" x14ac:dyDescent="0.25">
      <c r="A2717" s="1210"/>
      <c r="B2717" s="1223" t="s">
        <v>2105</v>
      </c>
      <c r="C2717" s="444"/>
      <c r="D2717" s="846"/>
      <c r="E2717" s="1212"/>
      <c r="F2717" s="1213"/>
      <c r="G2717" s="847"/>
      <c r="H2717" s="711"/>
      <c r="I2717" s="711"/>
      <c r="J2717" s="711"/>
      <c r="K2717" s="711"/>
      <c r="L2717" s="711"/>
      <c r="M2717" s="711"/>
      <c r="N2717" s="711"/>
      <c r="O2717" s="711"/>
      <c r="P2717" s="711"/>
      <c r="Q2717" s="711"/>
      <c r="R2717" s="711"/>
      <c r="S2717" s="711"/>
      <c r="T2717" s="711"/>
      <c r="U2717" s="711"/>
      <c r="V2717" s="711"/>
      <c r="W2717" s="711"/>
      <c r="X2717" s="711"/>
      <c r="Y2717" s="711"/>
      <c r="Z2717" s="485"/>
      <c r="AA2717" s="736"/>
      <c r="AB2717" s="484"/>
    </row>
    <row r="2718" spans="1:28" s="467" customFormat="1" ht="15.75" x14ac:dyDescent="0.25">
      <c r="A2718" s="1210"/>
      <c r="B2718" s="1223" t="s">
        <v>2106</v>
      </c>
      <c r="C2718" s="444"/>
      <c r="D2718" s="846"/>
      <c r="E2718" s="1212"/>
      <c r="F2718" s="1213"/>
      <c r="G2718" s="847"/>
      <c r="H2718" s="711"/>
      <c r="I2718" s="711"/>
      <c r="J2718" s="711"/>
      <c r="K2718" s="711"/>
      <c r="L2718" s="711"/>
      <c r="M2718" s="711"/>
      <c r="N2718" s="711"/>
      <c r="O2718" s="711"/>
      <c r="P2718" s="711"/>
      <c r="Q2718" s="711"/>
      <c r="R2718" s="711"/>
      <c r="S2718" s="711"/>
      <c r="T2718" s="711"/>
      <c r="U2718" s="711"/>
      <c r="V2718" s="711"/>
      <c r="W2718" s="711"/>
      <c r="X2718" s="711"/>
      <c r="Y2718" s="711"/>
      <c r="Z2718" s="485"/>
      <c r="AA2718" s="736"/>
      <c r="AB2718" s="484"/>
    </row>
    <row r="2719" spans="1:28" s="467" customFormat="1" ht="15.75" x14ac:dyDescent="0.25">
      <c r="A2719" s="1210"/>
      <c r="B2719" s="1223" t="s">
        <v>2107</v>
      </c>
      <c r="C2719" s="444"/>
      <c r="D2719" s="846"/>
      <c r="E2719" s="1212"/>
      <c r="F2719" s="1213"/>
      <c r="G2719" s="847"/>
      <c r="H2719" s="711"/>
      <c r="I2719" s="711"/>
      <c r="J2719" s="711"/>
      <c r="K2719" s="711"/>
      <c r="L2719" s="711"/>
      <c r="M2719" s="711"/>
      <c r="N2719" s="711"/>
      <c r="O2719" s="711"/>
      <c r="P2719" s="711"/>
      <c r="Q2719" s="711"/>
      <c r="R2719" s="711"/>
      <c r="S2719" s="711"/>
      <c r="T2719" s="711"/>
      <c r="U2719" s="711"/>
      <c r="V2719" s="711"/>
      <c r="W2719" s="711"/>
      <c r="X2719" s="711"/>
      <c r="Y2719" s="711"/>
      <c r="Z2719" s="485"/>
      <c r="AA2719" s="736"/>
      <c r="AB2719" s="484"/>
    </row>
    <row r="2720" spans="1:28" s="467" customFormat="1" ht="15.75" x14ac:dyDescent="0.25">
      <c r="A2720" s="1210"/>
      <c r="B2720" s="1223" t="s">
        <v>2108</v>
      </c>
      <c r="C2720" s="444"/>
      <c r="D2720" s="846"/>
      <c r="E2720" s="1212"/>
      <c r="F2720" s="1213"/>
      <c r="G2720" s="847"/>
      <c r="H2720" s="711"/>
      <c r="I2720" s="711"/>
      <c r="J2720" s="711"/>
      <c r="K2720" s="711"/>
      <c r="L2720" s="711"/>
      <c r="M2720" s="711"/>
      <c r="N2720" s="711"/>
      <c r="O2720" s="711"/>
      <c r="P2720" s="711"/>
      <c r="Q2720" s="711"/>
      <c r="R2720" s="711"/>
      <c r="S2720" s="711"/>
      <c r="T2720" s="711"/>
      <c r="U2720" s="711"/>
      <c r="V2720" s="711"/>
      <c r="W2720" s="711"/>
      <c r="X2720" s="711"/>
      <c r="Y2720" s="711"/>
      <c r="Z2720" s="485"/>
      <c r="AA2720" s="736"/>
      <c r="AB2720" s="484"/>
    </row>
    <row r="2721" spans="1:28" s="467" customFormat="1" ht="15.75" x14ac:dyDescent="0.25">
      <c r="A2721" s="1210"/>
      <c r="B2721" s="1223" t="s">
        <v>2109</v>
      </c>
      <c r="C2721" s="444"/>
      <c r="D2721" s="846"/>
      <c r="E2721" s="1212"/>
      <c r="F2721" s="1213"/>
      <c r="G2721" s="847"/>
      <c r="H2721" s="711"/>
      <c r="I2721" s="711"/>
      <c r="J2721" s="711"/>
      <c r="K2721" s="711"/>
      <c r="L2721" s="711"/>
      <c r="M2721" s="711"/>
      <c r="N2721" s="711"/>
      <c r="O2721" s="711"/>
      <c r="P2721" s="711"/>
      <c r="Q2721" s="711"/>
      <c r="R2721" s="711"/>
      <c r="S2721" s="711"/>
      <c r="T2721" s="711"/>
      <c r="U2721" s="711"/>
      <c r="V2721" s="711"/>
      <c r="W2721" s="711"/>
      <c r="X2721" s="711"/>
      <c r="Y2721" s="711"/>
      <c r="Z2721" s="485"/>
      <c r="AA2721" s="736"/>
      <c r="AB2721" s="484"/>
    </row>
    <row r="2722" spans="1:28" s="467" customFormat="1" ht="15.75" x14ac:dyDescent="0.25">
      <c r="A2722" s="1210"/>
      <c r="B2722" s="1223" t="s">
        <v>2110</v>
      </c>
      <c r="C2722" s="444"/>
      <c r="D2722" s="846"/>
      <c r="E2722" s="1212"/>
      <c r="F2722" s="1213"/>
      <c r="G2722" s="847"/>
      <c r="H2722" s="711"/>
      <c r="I2722" s="711"/>
      <c r="J2722" s="711"/>
      <c r="K2722" s="711"/>
      <c r="L2722" s="711"/>
      <c r="M2722" s="711"/>
      <c r="N2722" s="711"/>
      <c r="O2722" s="711"/>
      <c r="P2722" s="711"/>
      <c r="Q2722" s="711"/>
      <c r="R2722" s="711"/>
      <c r="S2722" s="711"/>
      <c r="T2722" s="711"/>
      <c r="U2722" s="711"/>
      <c r="V2722" s="711"/>
      <c r="W2722" s="711"/>
      <c r="X2722" s="711"/>
      <c r="Y2722" s="711"/>
      <c r="Z2722" s="485"/>
      <c r="AA2722" s="736"/>
      <c r="AB2722" s="484"/>
    </row>
    <row r="2723" spans="1:28" s="467" customFormat="1" ht="15.75" x14ac:dyDescent="0.25">
      <c r="A2723" s="1210"/>
      <c r="B2723" s="1223" t="s">
        <v>2111</v>
      </c>
      <c r="C2723" s="444"/>
      <c r="D2723" s="846"/>
      <c r="E2723" s="1212"/>
      <c r="F2723" s="1213"/>
      <c r="G2723" s="847"/>
      <c r="H2723" s="711"/>
      <c r="I2723" s="711"/>
      <c r="J2723" s="711"/>
      <c r="K2723" s="711"/>
      <c r="L2723" s="711"/>
      <c r="M2723" s="711"/>
      <c r="N2723" s="711"/>
      <c r="O2723" s="711"/>
      <c r="P2723" s="711"/>
      <c r="Q2723" s="711"/>
      <c r="R2723" s="711"/>
      <c r="S2723" s="711"/>
      <c r="T2723" s="711"/>
      <c r="U2723" s="711"/>
      <c r="V2723" s="711"/>
      <c r="W2723" s="711"/>
      <c r="X2723" s="711"/>
      <c r="Y2723" s="711"/>
      <c r="Z2723" s="485"/>
      <c r="AA2723" s="736"/>
      <c r="AB2723" s="484"/>
    </row>
    <row r="2724" spans="1:28" s="467" customFormat="1" ht="15.75" x14ac:dyDescent="0.25">
      <c r="A2724" s="1210"/>
      <c r="B2724" s="1223" t="s">
        <v>2112</v>
      </c>
      <c r="C2724" s="444"/>
      <c r="D2724" s="846"/>
      <c r="E2724" s="1212"/>
      <c r="F2724" s="1213"/>
      <c r="G2724" s="847"/>
      <c r="H2724" s="711"/>
      <c r="I2724" s="711"/>
      <c r="J2724" s="711"/>
      <c r="K2724" s="711"/>
      <c r="L2724" s="711"/>
      <c r="M2724" s="711"/>
      <c r="N2724" s="711"/>
      <c r="O2724" s="711"/>
      <c r="P2724" s="711"/>
      <c r="Q2724" s="711"/>
      <c r="R2724" s="711"/>
      <c r="S2724" s="711"/>
      <c r="T2724" s="711"/>
      <c r="U2724" s="711"/>
      <c r="V2724" s="711"/>
      <c r="W2724" s="711"/>
      <c r="X2724" s="711"/>
      <c r="Y2724" s="711"/>
      <c r="Z2724" s="485"/>
      <c r="AA2724" s="736"/>
      <c r="AB2724" s="484"/>
    </row>
    <row r="2725" spans="1:28" s="467" customFormat="1" ht="15.75" x14ac:dyDescent="0.25">
      <c r="A2725" s="1210"/>
      <c r="B2725" s="1223" t="s">
        <v>2113</v>
      </c>
      <c r="C2725" s="444"/>
      <c r="D2725" s="846"/>
      <c r="E2725" s="1212"/>
      <c r="F2725" s="1213"/>
      <c r="G2725" s="847"/>
      <c r="H2725" s="711"/>
      <c r="I2725" s="711"/>
      <c r="J2725" s="711"/>
      <c r="K2725" s="711"/>
      <c r="L2725" s="711"/>
      <c r="M2725" s="711"/>
      <c r="N2725" s="711"/>
      <c r="O2725" s="711"/>
      <c r="P2725" s="711"/>
      <c r="Q2725" s="711"/>
      <c r="R2725" s="711"/>
      <c r="S2725" s="711"/>
      <c r="T2725" s="711"/>
      <c r="U2725" s="711"/>
      <c r="V2725" s="711"/>
      <c r="W2725" s="711"/>
      <c r="X2725" s="711"/>
      <c r="Y2725" s="711"/>
      <c r="Z2725" s="485"/>
      <c r="AA2725" s="736"/>
      <c r="AB2725" s="484"/>
    </row>
    <row r="2726" spans="1:28" s="467" customFormat="1" ht="15.75" x14ac:dyDescent="0.25">
      <c r="A2726" s="1210"/>
      <c r="B2726" s="1223" t="s">
        <v>2114</v>
      </c>
      <c r="C2726" s="444"/>
      <c r="D2726" s="846"/>
      <c r="E2726" s="1212"/>
      <c r="F2726" s="1213"/>
      <c r="G2726" s="847"/>
      <c r="H2726" s="711"/>
      <c r="I2726" s="711"/>
      <c r="J2726" s="711"/>
      <c r="K2726" s="711"/>
      <c r="L2726" s="711"/>
      <c r="M2726" s="711"/>
      <c r="N2726" s="711"/>
      <c r="O2726" s="711"/>
      <c r="P2726" s="711"/>
      <c r="Q2726" s="711"/>
      <c r="R2726" s="711"/>
      <c r="S2726" s="711"/>
      <c r="T2726" s="711"/>
      <c r="U2726" s="711"/>
      <c r="V2726" s="711"/>
      <c r="W2726" s="711"/>
      <c r="X2726" s="711"/>
      <c r="Y2726" s="711"/>
      <c r="Z2726" s="485"/>
      <c r="AA2726" s="736"/>
      <c r="AB2726" s="484"/>
    </row>
    <row r="2727" spans="1:28" s="467" customFormat="1" ht="15.75" x14ac:dyDescent="0.25">
      <c r="A2727" s="1210"/>
      <c r="B2727" s="1223" t="s">
        <v>2115</v>
      </c>
      <c r="C2727" s="444"/>
      <c r="D2727" s="846"/>
      <c r="E2727" s="1212"/>
      <c r="F2727" s="1213"/>
      <c r="G2727" s="847"/>
      <c r="H2727" s="711"/>
      <c r="I2727" s="711"/>
      <c r="J2727" s="711"/>
      <c r="K2727" s="711"/>
      <c r="L2727" s="711"/>
      <c r="M2727" s="711"/>
      <c r="N2727" s="711"/>
      <c r="O2727" s="711"/>
      <c r="P2727" s="711"/>
      <c r="Q2727" s="711"/>
      <c r="R2727" s="711"/>
      <c r="S2727" s="711"/>
      <c r="T2727" s="711"/>
      <c r="U2727" s="711"/>
      <c r="V2727" s="711"/>
      <c r="W2727" s="711"/>
      <c r="X2727" s="711"/>
      <c r="Y2727" s="711"/>
      <c r="Z2727" s="485"/>
      <c r="AA2727" s="736"/>
      <c r="AB2727" s="484"/>
    </row>
    <row r="2728" spans="1:28" s="467" customFormat="1" ht="15.75" x14ac:dyDescent="0.25">
      <c r="A2728" s="1210"/>
      <c r="B2728" s="1223" t="s">
        <v>2116</v>
      </c>
      <c r="C2728" s="444"/>
      <c r="D2728" s="846"/>
      <c r="E2728" s="1212"/>
      <c r="F2728" s="1213"/>
      <c r="G2728" s="847"/>
      <c r="H2728" s="711"/>
      <c r="I2728" s="711"/>
      <c r="J2728" s="711"/>
      <c r="K2728" s="711"/>
      <c r="L2728" s="711"/>
      <c r="M2728" s="711"/>
      <c r="N2728" s="711"/>
      <c r="O2728" s="711"/>
      <c r="P2728" s="711"/>
      <c r="Q2728" s="711"/>
      <c r="R2728" s="711"/>
      <c r="S2728" s="711"/>
      <c r="T2728" s="711"/>
      <c r="U2728" s="711"/>
      <c r="V2728" s="711"/>
      <c r="W2728" s="711"/>
      <c r="X2728" s="711"/>
      <c r="Y2728" s="711"/>
      <c r="Z2728" s="485"/>
      <c r="AA2728" s="736"/>
      <c r="AB2728" s="484"/>
    </row>
    <row r="2729" spans="1:28" s="467" customFormat="1" ht="15.75" x14ac:dyDescent="0.25">
      <c r="A2729" s="1210"/>
      <c r="B2729" s="1223" t="s">
        <v>2117</v>
      </c>
      <c r="C2729" s="444"/>
      <c r="D2729" s="846"/>
      <c r="E2729" s="1212"/>
      <c r="F2729" s="1213"/>
      <c r="G2729" s="847"/>
      <c r="H2729" s="711"/>
      <c r="I2729" s="711"/>
      <c r="J2729" s="711"/>
      <c r="K2729" s="711"/>
      <c r="L2729" s="711"/>
      <c r="M2729" s="711"/>
      <c r="N2729" s="711"/>
      <c r="O2729" s="711"/>
      <c r="P2729" s="711"/>
      <c r="Q2729" s="711"/>
      <c r="R2729" s="711"/>
      <c r="S2729" s="711"/>
      <c r="T2729" s="711"/>
      <c r="U2729" s="711"/>
      <c r="V2729" s="711"/>
      <c r="W2729" s="711"/>
      <c r="X2729" s="711"/>
      <c r="Y2729" s="711"/>
      <c r="Z2729" s="485"/>
      <c r="AA2729" s="736"/>
      <c r="AB2729" s="484"/>
    </row>
    <row r="2730" spans="1:28" s="467" customFormat="1" ht="15.75" x14ac:dyDescent="0.25">
      <c r="A2730" s="1210"/>
      <c r="B2730" s="1223" t="s">
        <v>2118</v>
      </c>
      <c r="C2730" s="444"/>
      <c r="D2730" s="846"/>
      <c r="E2730" s="1212"/>
      <c r="F2730" s="1213"/>
      <c r="G2730" s="847"/>
      <c r="H2730" s="711"/>
      <c r="I2730" s="711"/>
      <c r="J2730" s="711"/>
      <c r="K2730" s="711"/>
      <c r="L2730" s="711"/>
      <c r="M2730" s="711"/>
      <c r="N2730" s="711"/>
      <c r="O2730" s="711"/>
      <c r="P2730" s="711"/>
      <c r="Q2730" s="711"/>
      <c r="R2730" s="711"/>
      <c r="S2730" s="711"/>
      <c r="T2730" s="711"/>
      <c r="U2730" s="711"/>
      <c r="V2730" s="711"/>
      <c r="W2730" s="711"/>
      <c r="X2730" s="711"/>
      <c r="Y2730" s="711"/>
      <c r="Z2730" s="485"/>
      <c r="AA2730" s="736"/>
      <c r="AB2730" s="484"/>
    </row>
    <row r="2731" spans="1:28" s="467" customFormat="1" ht="15.75" x14ac:dyDescent="0.25">
      <c r="A2731" s="1210"/>
      <c r="B2731" s="1223" t="s">
        <v>2119</v>
      </c>
      <c r="C2731" s="444"/>
      <c r="D2731" s="846"/>
      <c r="E2731" s="1212"/>
      <c r="F2731" s="1213"/>
      <c r="G2731" s="847"/>
      <c r="H2731" s="711"/>
      <c r="I2731" s="711"/>
      <c r="J2731" s="711"/>
      <c r="K2731" s="711"/>
      <c r="L2731" s="711"/>
      <c r="M2731" s="711"/>
      <c r="N2731" s="711"/>
      <c r="O2731" s="711"/>
      <c r="P2731" s="711"/>
      <c r="Q2731" s="711"/>
      <c r="R2731" s="711"/>
      <c r="S2731" s="711"/>
      <c r="T2731" s="711"/>
      <c r="U2731" s="711"/>
      <c r="V2731" s="711"/>
      <c r="W2731" s="711"/>
      <c r="X2731" s="711"/>
      <c r="Y2731" s="711"/>
      <c r="Z2731" s="485"/>
      <c r="AA2731" s="736"/>
      <c r="AB2731" s="484"/>
    </row>
    <row r="2732" spans="1:28" s="467" customFormat="1" ht="15.75" x14ac:dyDescent="0.25">
      <c r="A2732" s="1210"/>
      <c r="B2732" s="1223" t="s">
        <v>2120</v>
      </c>
      <c r="C2732" s="444"/>
      <c r="D2732" s="846"/>
      <c r="E2732" s="1212"/>
      <c r="F2732" s="1213"/>
      <c r="G2732" s="847"/>
      <c r="H2732" s="711"/>
      <c r="I2732" s="711"/>
      <c r="J2732" s="711"/>
      <c r="K2732" s="711"/>
      <c r="L2732" s="711"/>
      <c r="M2732" s="711"/>
      <c r="N2732" s="711"/>
      <c r="O2732" s="711"/>
      <c r="P2732" s="711"/>
      <c r="Q2732" s="711"/>
      <c r="R2732" s="711"/>
      <c r="S2732" s="711"/>
      <c r="T2732" s="711"/>
      <c r="U2732" s="711"/>
      <c r="V2732" s="711"/>
      <c r="W2732" s="711"/>
      <c r="X2732" s="711"/>
      <c r="Y2732" s="711"/>
      <c r="Z2732" s="485"/>
      <c r="AA2732" s="736"/>
      <c r="AB2732" s="484"/>
    </row>
    <row r="2733" spans="1:28" s="467" customFormat="1" ht="15.75" x14ac:dyDescent="0.25">
      <c r="A2733" s="1210"/>
      <c r="B2733" s="1223" t="s">
        <v>2121</v>
      </c>
      <c r="C2733" s="444"/>
      <c r="D2733" s="846"/>
      <c r="E2733" s="1212"/>
      <c r="F2733" s="1213"/>
      <c r="G2733" s="847"/>
      <c r="H2733" s="711"/>
      <c r="I2733" s="711"/>
      <c r="J2733" s="711"/>
      <c r="K2733" s="711"/>
      <c r="L2733" s="711"/>
      <c r="M2733" s="711"/>
      <c r="N2733" s="711"/>
      <c r="O2733" s="711"/>
      <c r="P2733" s="711"/>
      <c r="Q2733" s="711"/>
      <c r="R2733" s="711"/>
      <c r="S2733" s="711"/>
      <c r="T2733" s="711"/>
      <c r="U2733" s="711"/>
      <c r="V2733" s="711"/>
      <c r="W2733" s="711"/>
      <c r="X2733" s="711"/>
      <c r="Y2733" s="711"/>
      <c r="Z2733" s="485"/>
      <c r="AA2733" s="736"/>
      <c r="AB2733" s="484"/>
    </row>
    <row r="2734" spans="1:28" s="467" customFormat="1" ht="15.75" x14ac:dyDescent="0.25">
      <c r="A2734" s="1210"/>
      <c r="B2734" s="1223" t="s">
        <v>2122</v>
      </c>
      <c r="C2734" s="444"/>
      <c r="D2734" s="846"/>
      <c r="E2734" s="1212"/>
      <c r="F2734" s="1213"/>
      <c r="G2734" s="847"/>
      <c r="H2734" s="711"/>
      <c r="I2734" s="711"/>
      <c r="J2734" s="711"/>
      <c r="K2734" s="711"/>
      <c r="L2734" s="711"/>
      <c r="M2734" s="711"/>
      <c r="N2734" s="711"/>
      <c r="O2734" s="711"/>
      <c r="P2734" s="711"/>
      <c r="Q2734" s="711"/>
      <c r="R2734" s="711"/>
      <c r="S2734" s="711"/>
      <c r="T2734" s="711"/>
      <c r="U2734" s="711"/>
      <c r="V2734" s="711"/>
      <c r="W2734" s="711"/>
      <c r="X2734" s="711"/>
      <c r="Y2734" s="711"/>
      <c r="Z2734" s="485"/>
      <c r="AA2734" s="736"/>
      <c r="AB2734" s="484"/>
    </row>
    <row r="2735" spans="1:28" s="467" customFormat="1" ht="15.75" x14ac:dyDescent="0.25">
      <c r="A2735" s="1210"/>
      <c r="B2735" s="1223" t="s">
        <v>2123</v>
      </c>
      <c r="C2735" s="444"/>
      <c r="D2735" s="846"/>
      <c r="E2735" s="1212"/>
      <c r="F2735" s="1213"/>
      <c r="G2735" s="847"/>
      <c r="H2735" s="711"/>
      <c r="I2735" s="711"/>
      <c r="J2735" s="711"/>
      <c r="K2735" s="711"/>
      <c r="L2735" s="711"/>
      <c r="M2735" s="711"/>
      <c r="N2735" s="711"/>
      <c r="O2735" s="711"/>
      <c r="P2735" s="711"/>
      <c r="Q2735" s="711"/>
      <c r="R2735" s="711"/>
      <c r="S2735" s="711"/>
      <c r="T2735" s="711"/>
      <c r="U2735" s="711"/>
      <c r="V2735" s="711"/>
      <c r="W2735" s="711"/>
      <c r="X2735" s="711"/>
      <c r="Y2735" s="711"/>
      <c r="Z2735" s="485"/>
      <c r="AA2735" s="736"/>
      <c r="AB2735" s="484"/>
    </row>
    <row r="2736" spans="1:28" s="467" customFormat="1" ht="15.75" x14ac:dyDescent="0.25">
      <c r="A2736" s="1210"/>
      <c r="B2736" s="1223" t="s">
        <v>2124</v>
      </c>
      <c r="C2736" s="444"/>
      <c r="D2736" s="846"/>
      <c r="E2736" s="1212"/>
      <c r="F2736" s="1213"/>
      <c r="G2736" s="847"/>
      <c r="H2736" s="711"/>
      <c r="I2736" s="711"/>
      <c r="J2736" s="711"/>
      <c r="K2736" s="711"/>
      <c r="L2736" s="711"/>
      <c r="M2736" s="711"/>
      <c r="N2736" s="711"/>
      <c r="O2736" s="711"/>
      <c r="P2736" s="711"/>
      <c r="Q2736" s="711"/>
      <c r="R2736" s="711"/>
      <c r="S2736" s="711"/>
      <c r="T2736" s="711"/>
      <c r="U2736" s="711"/>
      <c r="V2736" s="711"/>
      <c r="W2736" s="711"/>
      <c r="X2736" s="711"/>
      <c r="Y2736" s="711"/>
      <c r="Z2736" s="485"/>
      <c r="AA2736" s="736"/>
      <c r="AB2736" s="484"/>
    </row>
    <row r="2737" spans="1:28" s="467" customFormat="1" ht="15.75" x14ac:dyDescent="0.25">
      <c r="A2737" s="1210"/>
      <c r="B2737" s="1223" t="s">
        <v>2125</v>
      </c>
      <c r="C2737" s="444"/>
      <c r="D2737" s="846"/>
      <c r="E2737" s="1212"/>
      <c r="F2737" s="1213"/>
      <c r="G2737" s="847"/>
      <c r="H2737" s="711"/>
      <c r="I2737" s="711"/>
      <c r="J2737" s="711"/>
      <c r="K2737" s="711"/>
      <c r="L2737" s="711"/>
      <c r="M2737" s="711"/>
      <c r="N2737" s="711"/>
      <c r="O2737" s="711"/>
      <c r="P2737" s="711"/>
      <c r="Q2737" s="711"/>
      <c r="R2737" s="711"/>
      <c r="S2737" s="711"/>
      <c r="T2737" s="711"/>
      <c r="U2737" s="711"/>
      <c r="V2737" s="711"/>
      <c r="W2737" s="711"/>
      <c r="X2737" s="711"/>
      <c r="Y2737" s="711"/>
      <c r="Z2737" s="485"/>
      <c r="AA2737" s="736"/>
      <c r="AB2737" s="484"/>
    </row>
    <row r="2738" spans="1:28" s="467" customFormat="1" ht="15.75" x14ac:dyDescent="0.25">
      <c r="A2738" s="1210"/>
      <c r="B2738" s="1223" t="s">
        <v>2126</v>
      </c>
      <c r="C2738" s="444"/>
      <c r="D2738" s="846"/>
      <c r="E2738" s="1212"/>
      <c r="F2738" s="1213"/>
      <c r="G2738" s="847"/>
      <c r="H2738" s="711"/>
      <c r="I2738" s="711"/>
      <c r="J2738" s="711"/>
      <c r="K2738" s="711"/>
      <c r="L2738" s="711"/>
      <c r="M2738" s="711"/>
      <c r="N2738" s="711"/>
      <c r="O2738" s="711"/>
      <c r="P2738" s="711"/>
      <c r="Q2738" s="711"/>
      <c r="R2738" s="711"/>
      <c r="S2738" s="711"/>
      <c r="T2738" s="711"/>
      <c r="U2738" s="711"/>
      <c r="V2738" s="711"/>
      <c r="W2738" s="711"/>
      <c r="X2738" s="711"/>
      <c r="Y2738" s="711"/>
      <c r="Z2738" s="485"/>
      <c r="AA2738" s="736"/>
      <c r="AB2738" s="484"/>
    </row>
    <row r="2739" spans="1:28" s="467" customFormat="1" ht="15.75" x14ac:dyDescent="0.25">
      <c r="A2739" s="1210"/>
      <c r="B2739" s="1223" t="s">
        <v>2127</v>
      </c>
      <c r="C2739" s="444"/>
      <c r="D2739" s="846"/>
      <c r="E2739" s="1212"/>
      <c r="F2739" s="1213"/>
      <c r="G2739" s="847"/>
      <c r="H2739" s="711"/>
      <c r="I2739" s="711"/>
      <c r="J2739" s="711"/>
      <c r="K2739" s="711"/>
      <c r="L2739" s="711"/>
      <c r="M2739" s="711"/>
      <c r="N2739" s="711"/>
      <c r="O2739" s="711"/>
      <c r="P2739" s="711"/>
      <c r="Q2739" s="711"/>
      <c r="R2739" s="711"/>
      <c r="S2739" s="711"/>
      <c r="T2739" s="711"/>
      <c r="U2739" s="711"/>
      <c r="V2739" s="711"/>
      <c r="W2739" s="711"/>
      <c r="X2739" s="711"/>
      <c r="Y2739" s="711"/>
      <c r="Z2739" s="485"/>
      <c r="AA2739" s="736"/>
      <c r="AB2739" s="484"/>
    </row>
    <row r="2740" spans="1:28" s="467" customFormat="1" ht="15.75" x14ac:dyDescent="0.25">
      <c r="A2740" s="1210"/>
      <c r="B2740" s="1223" t="s">
        <v>2128</v>
      </c>
      <c r="C2740" s="444"/>
      <c r="D2740" s="846"/>
      <c r="E2740" s="1212"/>
      <c r="F2740" s="1213"/>
      <c r="G2740" s="847"/>
      <c r="H2740" s="711"/>
      <c r="I2740" s="711"/>
      <c r="J2740" s="711"/>
      <c r="K2740" s="711"/>
      <c r="L2740" s="711"/>
      <c r="M2740" s="711"/>
      <c r="N2740" s="711"/>
      <c r="O2740" s="711"/>
      <c r="P2740" s="711"/>
      <c r="Q2740" s="711"/>
      <c r="R2740" s="711"/>
      <c r="S2740" s="711"/>
      <c r="T2740" s="711"/>
      <c r="U2740" s="711"/>
      <c r="V2740" s="711"/>
      <c r="W2740" s="711"/>
      <c r="X2740" s="711"/>
      <c r="Y2740" s="711"/>
      <c r="Z2740" s="485"/>
      <c r="AA2740" s="736"/>
      <c r="AB2740" s="484"/>
    </row>
    <row r="2741" spans="1:28" s="467" customFormat="1" ht="15.75" x14ac:dyDescent="0.25">
      <c r="A2741" s="1210"/>
      <c r="B2741" s="1223" t="s">
        <v>2129</v>
      </c>
      <c r="C2741" s="444"/>
      <c r="D2741" s="846"/>
      <c r="E2741" s="1212"/>
      <c r="F2741" s="1213"/>
      <c r="G2741" s="847"/>
      <c r="H2741" s="711"/>
      <c r="I2741" s="711"/>
      <c r="J2741" s="711"/>
      <c r="K2741" s="711"/>
      <c r="L2741" s="711"/>
      <c r="M2741" s="711"/>
      <c r="N2741" s="711"/>
      <c r="O2741" s="711"/>
      <c r="P2741" s="711"/>
      <c r="Q2741" s="711"/>
      <c r="R2741" s="711"/>
      <c r="S2741" s="711"/>
      <c r="T2741" s="711"/>
      <c r="U2741" s="711"/>
      <c r="V2741" s="711"/>
      <c r="W2741" s="711"/>
      <c r="X2741" s="711"/>
      <c r="Y2741" s="711"/>
      <c r="Z2741" s="485"/>
      <c r="AA2741" s="736"/>
      <c r="AB2741" s="484"/>
    </row>
    <row r="2742" spans="1:28" s="467" customFormat="1" ht="15.75" x14ac:dyDescent="0.25">
      <c r="A2742" s="1210"/>
      <c r="B2742" s="1223" t="s">
        <v>2130</v>
      </c>
      <c r="C2742" s="444"/>
      <c r="D2742" s="846"/>
      <c r="E2742" s="1212"/>
      <c r="F2742" s="1213"/>
      <c r="G2742" s="847"/>
      <c r="H2742" s="711"/>
      <c r="I2742" s="711"/>
      <c r="J2742" s="711"/>
      <c r="K2742" s="711"/>
      <c r="L2742" s="711"/>
      <c r="M2742" s="711"/>
      <c r="N2742" s="711"/>
      <c r="O2742" s="711"/>
      <c r="P2742" s="711"/>
      <c r="Q2742" s="711"/>
      <c r="R2742" s="711"/>
      <c r="S2742" s="711"/>
      <c r="T2742" s="711"/>
      <c r="U2742" s="711"/>
      <c r="V2742" s="711"/>
      <c r="W2742" s="711"/>
      <c r="X2742" s="711"/>
      <c r="Y2742" s="711"/>
      <c r="Z2742" s="485"/>
      <c r="AA2742" s="736"/>
      <c r="AB2742" s="484"/>
    </row>
    <row r="2743" spans="1:28" s="467" customFormat="1" ht="15.75" x14ac:dyDescent="0.25">
      <c r="A2743" s="1210"/>
      <c r="B2743" s="1223" t="s">
        <v>2131</v>
      </c>
      <c r="C2743" s="444"/>
      <c r="D2743" s="846"/>
      <c r="E2743" s="1212"/>
      <c r="F2743" s="1213"/>
      <c r="G2743" s="847"/>
      <c r="H2743" s="711"/>
      <c r="I2743" s="711"/>
      <c r="J2743" s="711"/>
      <c r="K2743" s="711"/>
      <c r="L2743" s="711"/>
      <c r="M2743" s="711"/>
      <c r="N2743" s="711"/>
      <c r="O2743" s="711"/>
      <c r="P2743" s="711"/>
      <c r="Q2743" s="711"/>
      <c r="R2743" s="711"/>
      <c r="S2743" s="711"/>
      <c r="T2743" s="711"/>
      <c r="U2743" s="711"/>
      <c r="V2743" s="711"/>
      <c r="W2743" s="711"/>
      <c r="X2743" s="711"/>
      <c r="Y2743" s="711"/>
      <c r="Z2743" s="485"/>
      <c r="AA2743" s="736"/>
      <c r="AB2743" s="484"/>
    </row>
    <row r="2744" spans="1:28" s="467" customFormat="1" ht="15.75" x14ac:dyDescent="0.25">
      <c r="A2744" s="1210"/>
      <c r="B2744" s="1223" t="s">
        <v>2132</v>
      </c>
      <c r="C2744" s="444"/>
      <c r="D2744" s="846"/>
      <c r="E2744" s="1212"/>
      <c r="F2744" s="1213"/>
      <c r="G2744" s="847"/>
      <c r="H2744" s="711"/>
      <c r="I2744" s="711"/>
      <c r="J2744" s="711"/>
      <c r="K2744" s="711"/>
      <c r="L2744" s="711"/>
      <c r="M2744" s="711"/>
      <c r="N2744" s="711"/>
      <c r="O2744" s="711"/>
      <c r="P2744" s="711"/>
      <c r="Q2744" s="711"/>
      <c r="R2744" s="711"/>
      <c r="S2744" s="711"/>
      <c r="T2744" s="711"/>
      <c r="U2744" s="711"/>
      <c r="V2744" s="711"/>
      <c r="W2744" s="711"/>
      <c r="X2744" s="711"/>
      <c r="Y2744" s="711"/>
      <c r="Z2744" s="485"/>
      <c r="AA2744" s="736"/>
      <c r="AB2744" s="484"/>
    </row>
    <row r="2745" spans="1:28" s="467" customFormat="1" ht="15.75" x14ac:dyDescent="0.25">
      <c r="A2745" s="1210"/>
      <c r="B2745" s="1223" t="s">
        <v>2133</v>
      </c>
      <c r="C2745" s="444"/>
      <c r="D2745" s="846"/>
      <c r="E2745" s="1212"/>
      <c r="F2745" s="1213"/>
      <c r="G2745" s="847"/>
      <c r="H2745" s="711"/>
      <c r="I2745" s="711"/>
      <c r="J2745" s="711"/>
      <c r="K2745" s="711"/>
      <c r="L2745" s="711"/>
      <c r="M2745" s="711"/>
      <c r="N2745" s="711"/>
      <c r="O2745" s="711"/>
      <c r="P2745" s="711"/>
      <c r="Q2745" s="711"/>
      <c r="R2745" s="711"/>
      <c r="S2745" s="711"/>
      <c r="T2745" s="711"/>
      <c r="U2745" s="711"/>
      <c r="V2745" s="711"/>
      <c r="W2745" s="711"/>
      <c r="X2745" s="711"/>
      <c r="Y2745" s="711"/>
      <c r="Z2745" s="485"/>
      <c r="AA2745" s="736"/>
      <c r="AB2745" s="484"/>
    </row>
    <row r="2746" spans="1:28" s="467" customFormat="1" ht="15.75" x14ac:dyDescent="0.25">
      <c r="A2746" s="1210"/>
      <c r="B2746" s="1223" t="s">
        <v>2134</v>
      </c>
      <c r="C2746" s="444"/>
      <c r="D2746" s="846"/>
      <c r="E2746" s="1212"/>
      <c r="F2746" s="1213"/>
      <c r="G2746" s="847"/>
      <c r="H2746" s="711"/>
      <c r="I2746" s="711"/>
      <c r="J2746" s="711"/>
      <c r="K2746" s="711"/>
      <c r="L2746" s="711"/>
      <c r="M2746" s="711"/>
      <c r="N2746" s="711"/>
      <c r="O2746" s="711"/>
      <c r="P2746" s="711"/>
      <c r="Q2746" s="711"/>
      <c r="R2746" s="711"/>
      <c r="S2746" s="711"/>
      <c r="T2746" s="711"/>
      <c r="U2746" s="711"/>
      <c r="V2746" s="711"/>
      <c r="W2746" s="711"/>
      <c r="X2746" s="711"/>
      <c r="Y2746" s="711"/>
      <c r="Z2746" s="485"/>
      <c r="AA2746" s="736"/>
      <c r="AB2746" s="484"/>
    </row>
    <row r="2747" spans="1:28" s="467" customFormat="1" ht="15.75" x14ac:dyDescent="0.25">
      <c r="A2747" s="1210"/>
      <c r="B2747" s="1223" t="s">
        <v>2135</v>
      </c>
      <c r="C2747" s="444"/>
      <c r="D2747" s="846"/>
      <c r="E2747" s="1212"/>
      <c r="F2747" s="1213"/>
      <c r="G2747" s="847"/>
      <c r="H2747" s="711"/>
      <c r="I2747" s="711"/>
      <c r="J2747" s="711"/>
      <c r="K2747" s="711"/>
      <c r="L2747" s="711"/>
      <c r="M2747" s="711"/>
      <c r="N2747" s="711"/>
      <c r="O2747" s="711"/>
      <c r="P2747" s="711"/>
      <c r="Q2747" s="711"/>
      <c r="R2747" s="711"/>
      <c r="S2747" s="711"/>
      <c r="T2747" s="711"/>
      <c r="U2747" s="711"/>
      <c r="V2747" s="711"/>
      <c r="W2747" s="711"/>
      <c r="X2747" s="711"/>
      <c r="Y2747" s="711"/>
      <c r="Z2747" s="485"/>
      <c r="AA2747" s="736"/>
      <c r="AB2747" s="484"/>
    </row>
    <row r="2748" spans="1:28" s="467" customFormat="1" ht="15.75" x14ac:dyDescent="0.25">
      <c r="A2748" s="1210"/>
      <c r="B2748" s="1223" t="s">
        <v>2136</v>
      </c>
      <c r="C2748" s="444"/>
      <c r="D2748" s="846"/>
      <c r="E2748" s="1212"/>
      <c r="F2748" s="1213"/>
      <c r="G2748" s="847"/>
      <c r="H2748" s="711"/>
      <c r="I2748" s="711"/>
      <c r="J2748" s="711"/>
      <c r="K2748" s="711"/>
      <c r="L2748" s="711"/>
      <c r="M2748" s="711"/>
      <c r="N2748" s="711"/>
      <c r="O2748" s="711"/>
      <c r="P2748" s="711"/>
      <c r="Q2748" s="711"/>
      <c r="R2748" s="711"/>
      <c r="S2748" s="711"/>
      <c r="T2748" s="711"/>
      <c r="U2748" s="711"/>
      <c r="V2748" s="711"/>
      <c r="W2748" s="711"/>
      <c r="X2748" s="711"/>
      <c r="Y2748" s="711"/>
      <c r="Z2748" s="485"/>
      <c r="AA2748" s="736"/>
      <c r="AB2748" s="484"/>
    </row>
    <row r="2749" spans="1:28" s="467" customFormat="1" ht="15.75" x14ac:dyDescent="0.25">
      <c r="A2749" s="1210"/>
      <c r="B2749" s="1223" t="s">
        <v>2137</v>
      </c>
      <c r="C2749" s="444"/>
      <c r="D2749" s="846"/>
      <c r="E2749" s="1212"/>
      <c r="F2749" s="1213"/>
      <c r="G2749" s="847"/>
      <c r="H2749" s="711"/>
      <c r="I2749" s="711"/>
      <c r="J2749" s="711"/>
      <c r="K2749" s="711"/>
      <c r="L2749" s="711"/>
      <c r="M2749" s="711"/>
      <c r="N2749" s="711"/>
      <c r="O2749" s="711"/>
      <c r="P2749" s="711"/>
      <c r="Q2749" s="711"/>
      <c r="R2749" s="711"/>
      <c r="S2749" s="711"/>
      <c r="T2749" s="711"/>
      <c r="U2749" s="711"/>
      <c r="V2749" s="711"/>
      <c r="W2749" s="711"/>
      <c r="X2749" s="711"/>
      <c r="Y2749" s="711"/>
      <c r="Z2749" s="485"/>
      <c r="AA2749" s="736"/>
      <c r="AB2749" s="484"/>
    </row>
    <row r="2750" spans="1:28" s="467" customFormat="1" ht="15.75" x14ac:dyDescent="0.25">
      <c r="A2750" s="1210"/>
      <c r="B2750" s="1223" t="s">
        <v>2138</v>
      </c>
      <c r="C2750" s="444"/>
      <c r="D2750" s="846"/>
      <c r="E2750" s="1212"/>
      <c r="F2750" s="1213"/>
      <c r="G2750" s="847"/>
      <c r="H2750" s="711"/>
      <c r="I2750" s="711"/>
      <c r="J2750" s="711"/>
      <c r="K2750" s="711"/>
      <c r="L2750" s="711"/>
      <c r="M2750" s="711"/>
      <c r="N2750" s="711"/>
      <c r="O2750" s="711"/>
      <c r="P2750" s="711"/>
      <c r="Q2750" s="711"/>
      <c r="R2750" s="711"/>
      <c r="S2750" s="711"/>
      <c r="T2750" s="711"/>
      <c r="U2750" s="711"/>
      <c r="V2750" s="711"/>
      <c r="W2750" s="711"/>
      <c r="X2750" s="711"/>
      <c r="Y2750" s="711"/>
      <c r="Z2750" s="485"/>
      <c r="AA2750" s="736"/>
      <c r="AB2750" s="484"/>
    </row>
    <row r="2751" spans="1:28" s="467" customFormat="1" ht="15.75" x14ac:dyDescent="0.25">
      <c r="A2751" s="1210"/>
      <c r="B2751" s="1223" t="s">
        <v>2139</v>
      </c>
      <c r="C2751" s="444"/>
      <c r="D2751" s="846"/>
      <c r="E2751" s="1212"/>
      <c r="F2751" s="1213"/>
      <c r="G2751" s="847"/>
      <c r="H2751" s="711"/>
      <c r="I2751" s="711"/>
      <c r="J2751" s="711"/>
      <c r="K2751" s="711"/>
      <c r="L2751" s="711"/>
      <c r="M2751" s="711"/>
      <c r="N2751" s="711"/>
      <c r="O2751" s="711"/>
      <c r="P2751" s="711"/>
      <c r="Q2751" s="711"/>
      <c r="R2751" s="711"/>
      <c r="S2751" s="711"/>
      <c r="T2751" s="711"/>
      <c r="U2751" s="711"/>
      <c r="V2751" s="711"/>
      <c r="W2751" s="711"/>
      <c r="X2751" s="711"/>
      <c r="Y2751" s="711"/>
      <c r="Z2751" s="485"/>
      <c r="AA2751" s="736"/>
      <c r="AB2751" s="484"/>
    </row>
    <row r="2752" spans="1:28" s="467" customFormat="1" ht="15.75" x14ac:dyDescent="0.25">
      <c r="A2752" s="1210"/>
      <c r="B2752" s="1223" t="s">
        <v>2140</v>
      </c>
      <c r="C2752" s="444"/>
      <c r="D2752" s="846"/>
      <c r="E2752" s="1212"/>
      <c r="F2752" s="1213"/>
      <c r="G2752" s="847"/>
      <c r="H2752" s="711"/>
      <c r="I2752" s="711"/>
      <c r="J2752" s="711"/>
      <c r="K2752" s="711"/>
      <c r="L2752" s="711"/>
      <c r="M2752" s="711"/>
      <c r="N2752" s="711"/>
      <c r="O2752" s="711"/>
      <c r="P2752" s="711"/>
      <c r="Q2752" s="711"/>
      <c r="R2752" s="711"/>
      <c r="S2752" s="711"/>
      <c r="T2752" s="711"/>
      <c r="U2752" s="711"/>
      <c r="V2752" s="711"/>
      <c r="W2752" s="711"/>
      <c r="X2752" s="711"/>
      <c r="Y2752" s="711"/>
      <c r="Z2752" s="485"/>
      <c r="AA2752" s="736"/>
      <c r="AB2752" s="484"/>
    </row>
    <row r="2753" spans="1:28" s="467" customFormat="1" ht="15.75" x14ac:dyDescent="0.25">
      <c r="A2753" s="1210"/>
      <c r="B2753" s="1223" t="s">
        <v>2141</v>
      </c>
      <c r="C2753" s="444"/>
      <c r="D2753" s="846"/>
      <c r="E2753" s="1212"/>
      <c r="F2753" s="1213"/>
      <c r="G2753" s="847"/>
      <c r="H2753" s="711"/>
      <c r="I2753" s="711"/>
      <c r="J2753" s="711"/>
      <c r="K2753" s="711"/>
      <c r="L2753" s="711"/>
      <c r="M2753" s="711"/>
      <c r="N2753" s="711"/>
      <c r="O2753" s="711"/>
      <c r="P2753" s="711"/>
      <c r="Q2753" s="711"/>
      <c r="R2753" s="711"/>
      <c r="S2753" s="711"/>
      <c r="T2753" s="711"/>
      <c r="U2753" s="711"/>
      <c r="V2753" s="711"/>
      <c r="W2753" s="711"/>
      <c r="X2753" s="711"/>
      <c r="Y2753" s="711"/>
      <c r="Z2753" s="485"/>
      <c r="AA2753" s="736"/>
      <c r="AB2753" s="484"/>
    </row>
    <row r="2754" spans="1:28" s="467" customFormat="1" ht="15.75" x14ac:dyDescent="0.25">
      <c r="A2754" s="1210"/>
      <c r="B2754" s="1223" t="s">
        <v>2142</v>
      </c>
      <c r="C2754" s="444"/>
      <c r="D2754" s="846"/>
      <c r="E2754" s="1212"/>
      <c r="F2754" s="1213"/>
      <c r="G2754" s="847"/>
      <c r="H2754" s="711"/>
      <c r="I2754" s="711"/>
      <c r="J2754" s="711"/>
      <c r="K2754" s="711"/>
      <c r="L2754" s="711"/>
      <c r="M2754" s="711"/>
      <c r="N2754" s="711"/>
      <c r="O2754" s="711"/>
      <c r="P2754" s="711"/>
      <c r="Q2754" s="711"/>
      <c r="R2754" s="711"/>
      <c r="S2754" s="711"/>
      <c r="T2754" s="711"/>
      <c r="U2754" s="711"/>
      <c r="V2754" s="711"/>
      <c r="W2754" s="711"/>
      <c r="X2754" s="711"/>
      <c r="Y2754" s="711"/>
      <c r="Z2754" s="485"/>
      <c r="AA2754" s="736"/>
      <c r="AB2754" s="484"/>
    </row>
    <row r="2755" spans="1:28" s="467" customFormat="1" ht="15.75" x14ac:dyDescent="0.25">
      <c r="A2755" s="1210"/>
      <c r="B2755" s="1223" t="s">
        <v>2143</v>
      </c>
      <c r="C2755" s="444"/>
      <c r="D2755" s="846"/>
      <c r="E2755" s="1212"/>
      <c r="F2755" s="1213"/>
      <c r="G2755" s="847"/>
      <c r="H2755" s="711"/>
      <c r="I2755" s="711"/>
      <c r="J2755" s="711"/>
      <c r="K2755" s="711"/>
      <c r="L2755" s="711"/>
      <c r="M2755" s="711"/>
      <c r="N2755" s="711"/>
      <c r="O2755" s="711"/>
      <c r="P2755" s="711"/>
      <c r="Q2755" s="711"/>
      <c r="R2755" s="711"/>
      <c r="S2755" s="711"/>
      <c r="T2755" s="711"/>
      <c r="U2755" s="711"/>
      <c r="V2755" s="711"/>
      <c r="W2755" s="711"/>
      <c r="X2755" s="711"/>
      <c r="Y2755" s="711"/>
      <c r="Z2755" s="485"/>
      <c r="AA2755" s="736"/>
      <c r="AB2755" s="484"/>
    </row>
    <row r="2756" spans="1:28" s="467" customFormat="1" ht="15.75" x14ac:dyDescent="0.25">
      <c r="A2756" s="1210"/>
      <c r="B2756" s="1223" t="s">
        <v>2144</v>
      </c>
      <c r="C2756" s="444"/>
      <c r="D2756" s="846"/>
      <c r="E2756" s="1212"/>
      <c r="F2756" s="1213"/>
      <c r="G2756" s="847"/>
      <c r="H2756" s="711"/>
      <c r="I2756" s="711"/>
      <c r="J2756" s="711"/>
      <c r="K2756" s="711"/>
      <c r="L2756" s="711"/>
      <c r="M2756" s="711"/>
      <c r="N2756" s="711"/>
      <c r="O2756" s="711"/>
      <c r="P2756" s="711"/>
      <c r="Q2756" s="711"/>
      <c r="R2756" s="711"/>
      <c r="S2756" s="711"/>
      <c r="T2756" s="711"/>
      <c r="U2756" s="711"/>
      <c r="V2756" s="711"/>
      <c r="W2756" s="711"/>
      <c r="X2756" s="711"/>
      <c r="Y2756" s="711"/>
      <c r="Z2756" s="485"/>
      <c r="AA2756" s="736"/>
      <c r="AB2756" s="484"/>
    </row>
    <row r="2757" spans="1:28" s="467" customFormat="1" ht="15.75" x14ac:dyDescent="0.25">
      <c r="A2757" s="1210"/>
      <c r="B2757" s="1223" t="s">
        <v>2145</v>
      </c>
      <c r="C2757" s="444"/>
      <c r="D2757" s="846"/>
      <c r="E2757" s="1212"/>
      <c r="F2757" s="1213"/>
      <c r="G2757" s="847"/>
      <c r="H2757" s="711"/>
      <c r="I2757" s="711"/>
      <c r="J2757" s="711"/>
      <c r="K2757" s="711"/>
      <c r="L2757" s="711"/>
      <c r="M2757" s="711"/>
      <c r="N2757" s="711"/>
      <c r="O2757" s="711"/>
      <c r="P2757" s="711"/>
      <c r="Q2757" s="711"/>
      <c r="R2757" s="711"/>
      <c r="S2757" s="711"/>
      <c r="T2757" s="711"/>
      <c r="U2757" s="711"/>
      <c r="V2757" s="711"/>
      <c r="W2757" s="711"/>
      <c r="X2757" s="711"/>
      <c r="Y2757" s="711"/>
      <c r="Z2757" s="485"/>
      <c r="AA2757" s="736"/>
      <c r="AB2757" s="484"/>
    </row>
    <row r="2758" spans="1:28" s="467" customFormat="1" ht="15.75" x14ac:dyDescent="0.25">
      <c r="A2758" s="1210"/>
      <c r="B2758" s="1223" t="s">
        <v>2146</v>
      </c>
      <c r="C2758" s="444"/>
      <c r="D2758" s="846"/>
      <c r="E2758" s="1212"/>
      <c r="F2758" s="1213"/>
      <c r="G2758" s="847"/>
      <c r="H2758" s="711"/>
      <c r="I2758" s="711"/>
      <c r="J2758" s="711"/>
      <c r="K2758" s="711"/>
      <c r="L2758" s="711"/>
      <c r="M2758" s="711"/>
      <c r="N2758" s="711"/>
      <c r="O2758" s="711"/>
      <c r="P2758" s="711"/>
      <c r="Q2758" s="711"/>
      <c r="R2758" s="711"/>
      <c r="S2758" s="711"/>
      <c r="T2758" s="711"/>
      <c r="U2758" s="711"/>
      <c r="V2758" s="711"/>
      <c r="W2758" s="711"/>
      <c r="X2758" s="711"/>
      <c r="Y2758" s="711"/>
      <c r="Z2758" s="485"/>
      <c r="AA2758" s="736"/>
      <c r="AB2758" s="484"/>
    </row>
    <row r="2759" spans="1:28" s="467" customFormat="1" ht="15.75" x14ac:dyDescent="0.25">
      <c r="A2759" s="1210"/>
      <c r="B2759" s="1223" t="s">
        <v>2147</v>
      </c>
      <c r="C2759" s="444"/>
      <c r="D2759" s="846"/>
      <c r="E2759" s="1212"/>
      <c r="F2759" s="1213"/>
      <c r="G2759" s="847"/>
      <c r="H2759" s="711"/>
      <c r="I2759" s="711"/>
      <c r="J2759" s="711"/>
      <c r="K2759" s="711"/>
      <c r="L2759" s="711"/>
      <c r="M2759" s="711"/>
      <c r="N2759" s="711"/>
      <c r="O2759" s="711"/>
      <c r="P2759" s="711"/>
      <c r="Q2759" s="711"/>
      <c r="R2759" s="711"/>
      <c r="S2759" s="711"/>
      <c r="T2759" s="711"/>
      <c r="U2759" s="711"/>
      <c r="V2759" s="711"/>
      <c r="W2759" s="711"/>
      <c r="X2759" s="711"/>
      <c r="Y2759" s="711"/>
      <c r="Z2759" s="485"/>
      <c r="AA2759" s="736"/>
      <c r="AB2759" s="484"/>
    </row>
    <row r="2760" spans="1:28" s="467" customFormat="1" ht="15.75" x14ac:dyDescent="0.25">
      <c r="A2760" s="1210"/>
      <c r="B2760" s="1223" t="s">
        <v>2148</v>
      </c>
      <c r="C2760" s="444"/>
      <c r="D2760" s="846"/>
      <c r="E2760" s="1212"/>
      <c r="F2760" s="1213"/>
      <c r="G2760" s="847"/>
      <c r="H2760" s="711"/>
      <c r="I2760" s="711"/>
      <c r="J2760" s="711"/>
      <c r="K2760" s="711"/>
      <c r="L2760" s="711"/>
      <c r="M2760" s="711"/>
      <c r="N2760" s="711"/>
      <c r="O2760" s="711"/>
      <c r="P2760" s="711"/>
      <c r="Q2760" s="711"/>
      <c r="R2760" s="711"/>
      <c r="S2760" s="711"/>
      <c r="T2760" s="711"/>
      <c r="U2760" s="711"/>
      <c r="V2760" s="711"/>
      <c r="W2760" s="711"/>
      <c r="X2760" s="711"/>
      <c r="Y2760" s="711"/>
      <c r="Z2760" s="485"/>
      <c r="AA2760" s="736"/>
      <c r="AB2760" s="484"/>
    </row>
    <row r="2761" spans="1:28" s="467" customFormat="1" ht="15.75" x14ac:dyDescent="0.25">
      <c r="A2761" s="1210"/>
      <c r="B2761" s="1223" t="s">
        <v>2149</v>
      </c>
      <c r="C2761" s="444"/>
      <c r="D2761" s="846"/>
      <c r="E2761" s="1212"/>
      <c r="F2761" s="1213"/>
      <c r="G2761" s="847"/>
      <c r="H2761" s="711"/>
      <c r="I2761" s="711"/>
      <c r="J2761" s="711"/>
      <c r="K2761" s="711"/>
      <c r="L2761" s="711"/>
      <c r="M2761" s="711"/>
      <c r="N2761" s="711"/>
      <c r="O2761" s="711"/>
      <c r="P2761" s="711"/>
      <c r="Q2761" s="711"/>
      <c r="R2761" s="711"/>
      <c r="S2761" s="711"/>
      <c r="T2761" s="711"/>
      <c r="U2761" s="711"/>
      <c r="V2761" s="711"/>
      <c r="W2761" s="711"/>
      <c r="X2761" s="711"/>
      <c r="Y2761" s="711"/>
      <c r="Z2761" s="485"/>
      <c r="AA2761" s="736"/>
      <c r="AB2761" s="484"/>
    </row>
    <row r="2762" spans="1:28" s="467" customFormat="1" ht="15.75" x14ac:dyDescent="0.25">
      <c r="A2762" s="1210"/>
      <c r="B2762" s="1223" t="s">
        <v>2150</v>
      </c>
      <c r="C2762" s="444"/>
      <c r="D2762" s="846"/>
      <c r="E2762" s="1212"/>
      <c r="F2762" s="1213"/>
      <c r="G2762" s="847"/>
      <c r="H2762" s="711"/>
      <c r="I2762" s="711"/>
      <c r="J2762" s="711"/>
      <c r="K2762" s="711"/>
      <c r="L2762" s="711"/>
      <c r="M2762" s="711"/>
      <c r="N2762" s="711"/>
      <c r="O2762" s="711"/>
      <c r="P2762" s="711"/>
      <c r="Q2762" s="711"/>
      <c r="R2762" s="711"/>
      <c r="S2762" s="711"/>
      <c r="T2762" s="711"/>
      <c r="U2762" s="711"/>
      <c r="V2762" s="711"/>
      <c r="W2762" s="711"/>
      <c r="X2762" s="711"/>
      <c r="Y2762" s="711"/>
      <c r="Z2762" s="485"/>
      <c r="AA2762" s="736"/>
      <c r="AB2762" s="484"/>
    </row>
    <row r="2763" spans="1:28" s="467" customFormat="1" ht="15.75" x14ac:dyDescent="0.25">
      <c r="A2763" s="1210"/>
      <c r="B2763" s="1223" t="s">
        <v>2151</v>
      </c>
      <c r="C2763" s="444"/>
      <c r="D2763" s="846"/>
      <c r="E2763" s="1212"/>
      <c r="F2763" s="1213"/>
      <c r="G2763" s="847"/>
      <c r="H2763" s="711"/>
      <c r="I2763" s="711"/>
      <c r="J2763" s="711"/>
      <c r="K2763" s="711"/>
      <c r="L2763" s="711"/>
      <c r="M2763" s="711"/>
      <c r="N2763" s="711"/>
      <c r="O2763" s="711"/>
      <c r="P2763" s="711"/>
      <c r="Q2763" s="711"/>
      <c r="R2763" s="711"/>
      <c r="S2763" s="711"/>
      <c r="T2763" s="711"/>
      <c r="U2763" s="711"/>
      <c r="V2763" s="711"/>
      <c r="W2763" s="711"/>
      <c r="X2763" s="711"/>
      <c r="Y2763" s="711"/>
      <c r="Z2763" s="485"/>
      <c r="AA2763" s="736"/>
      <c r="AB2763" s="484"/>
    </row>
    <row r="2764" spans="1:28" s="467" customFormat="1" ht="15.75" x14ac:dyDescent="0.25">
      <c r="A2764" s="1210"/>
      <c r="B2764" s="1224"/>
      <c r="C2764" s="444"/>
      <c r="D2764" s="846"/>
      <c r="E2764" s="1212"/>
      <c r="F2764" s="1213"/>
      <c r="G2764" s="847"/>
      <c r="H2764" s="711"/>
      <c r="I2764" s="711"/>
      <c r="J2764" s="711"/>
      <c r="K2764" s="711"/>
      <c r="L2764" s="711"/>
      <c r="M2764" s="711"/>
      <c r="N2764" s="711"/>
      <c r="O2764" s="711"/>
      <c r="P2764" s="711"/>
      <c r="Q2764" s="711"/>
      <c r="R2764" s="711"/>
      <c r="S2764" s="711"/>
      <c r="T2764" s="711"/>
      <c r="U2764" s="711"/>
      <c r="V2764" s="711"/>
      <c r="W2764" s="711"/>
      <c r="X2764" s="711"/>
      <c r="Y2764" s="711"/>
      <c r="Z2764" s="485"/>
      <c r="AA2764" s="736"/>
      <c r="AB2764" s="484"/>
    </row>
    <row r="2765" spans="1:28" s="467" customFormat="1" ht="25.5" x14ac:dyDescent="0.25">
      <c r="A2765" s="212">
        <v>42.2</v>
      </c>
      <c r="B2765" s="1220" t="s">
        <v>153</v>
      </c>
      <c r="C2765" s="213" t="s">
        <v>751</v>
      </c>
      <c r="D2765" s="214" t="s">
        <v>1770</v>
      </c>
      <c r="E2765" s="215" t="s">
        <v>2094</v>
      </c>
      <c r="F2765" s="216" t="s">
        <v>1772</v>
      </c>
      <c r="G2765" s="217" t="s">
        <v>44</v>
      </c>
      <c r="H2765" s="218" t="s">
        <v>44</v>
      </c>
      <c r="I2765" s="218" t="s">
        <v>44</v>
      </c>
      <c r="J2765" s="218" t="s">
        <v>44</v>
      </c>
      <c r="K2765" s="1209">
        <f>SUM(L2765-15)</f>
        <v>42068</v>
      </c>
      <c r="L2765" s="218">
        <f>SUM(M2765*1)</f>
        <v>42083</v>
      </c>
      <c r="M2765" s="218">
        <f>SUM(N2765*1)</f>
        <v>42083</v>
      </c>
      <c r="N2765" s="218">
        <f>SUM(O2765-1)</f>
        <v>42083</v>
      </c>
      <c r="O2765" s="218">
        <f>SUM(U2765-3)</f>
        <v>42084</v>
      </c>
      <c r="P2765" s="218">
        <f>SUM(U2765*1)</f>
        <v>42087</v>
      </c>
      <c r="Q2765" s="218" t="s">
        <v>44</v>
      </c>
      <c r="R2765" s="218" t="s">
        <v>44</v>
      </c>
      <c r="S2765" s="218" t="s">
        <v>44</v>
      </c>
      <c r="T2765" s="218" t="s">
        <v>44</v>
      </c>
      <c r="U2765" s="218">
        <f>SUM(V2765-3)</f>
        <v>42087</v>
      </c>
      <c r="V2765" s="218">
        <f>SUM(W2765-3)</f>
        <v>42090</v>
      </c>
      <c r="W2765" s="218">
        <v>42093</v>
      </c>
      <c r="X2765" s="218">
        <f>W2765</f>
        <v>42093</v>
      </c>
      <c r="Y2765" s="218"/>
      <c r="Z2765" s="219"/>
      <c r="AA2765" s="220">
        <v>70000</v>
      </c>
      <c r="AB2765" s="220"/>
    </row>
    <row r="2766" spans="1:28" s="467" customFormat="1" ht="15.75" x14ac:dyDescent="0.25">
      <c r="A2766" s="1210"/>
      <c r="B2766" s="1224" t="s">
        <v>2152</v>
      </c>
      <c r="C2766" s="444"/>
      <c r="D2766" s="846"/>
      <c r="E2766" s="1212"/>
      <c r="F2766" s="1213"/>
      <c r="G2766" s="847"/>
      <c r="H2766" s="711"/>
      <c r="I2766" s="711"/>
      <c r="J2766" s="711"/>
      <c r="K2766" s="711"/>
      <c r="L2766" s="711"/>
      <c r="M2766" s="711"/>
      <c r="N2766" s="711"/>
      <c r="O2766" s="711"/>
      <c r="P2766" s="711"/>
      <c r="Q2766" s="711"/>
      <c r="R2766" s="711"/>
      <c r="S2766" s="711"/>
      <c r="T2766" s="711"/>
      <c r="U2766" s="711"/>
      <c r="V2766" s="711"/>
      <c r="W2766" s="711"/>
      <c r="X2766" s="711"/>
      <c r="Y2766" s="711"/>
      <c r="Z2766" s="485"/>
      <c r="AA2766" s="736"/>
      <c r="AB2766" s="484"/>
    </row>
    <row r="2767" spans="1:28" s="467" customFormat="1" ht="15.75" x14ac:dyDescent="0.25">
      <c r="A2767" s="1210"/>
      <c r="B2767" s="1224" t="s">
        <v>2153</v>
      </c>
      <c r="C2767" s="444"/>
      <c r="D2767" s="846"/>
      <c r="E2767" s="1212"/>
      <c r="F2767" s="1213"/>
      <c r="G2767" s="847"/>
      <c r="H2767" s="711"/>
      <c r="I2767" s="711"/>
      <c r="J2767" s="711"/>
      <c r="K2767" s="711"/>
      <c r="L2767" s="711"/>
      <c r="M2767" s="711"/>
      <c r="N2767" s="711"/>
      <c r="O2767" s="711"/>
      <c r="P2767" s="711"/>
      <c r="Q2767" s="711"/>
      <c r="R2767" s="711"/>
      <c r="S2767" s="711"/>
      <c r="T2767" s="711"/>
      <c r="U2767" s="711"/>
      <c r="V2767" s="711"/>
      <c r="W2767" s="711"/>
      <c r="X2767" s="711"/>
      <c r="Y2767" s="711"/>
      <c r="Z2767" s="485"/>
      <c r="AA2767" s="736"/>
      <c r="AB2767" s="484"/>
    </row>
    <row r="2768" spans="1:28" s="467" customFormat="1" ht="15.75" x14ac:dyDescent="0.25">
      <c r="A2768" s="1210"/>
      <c r="B2768" s="1224" t="s">
        <v>2154</v>
      </c>
      <c r="C2768" s="444"/>
      <c r="D2768" s="846"/>
      <c r="E2768" s="1212"/>
      <c r="F2768" s="1213"/>
      <c r="G2768" s="847"/>
      <c r="H2768" s="711"/>
      <c r="I2768" s="711"/>
      <c r="J2768" s="711"/>
      <c r="K2768" s="711"/>
      <c r="L2768" s="711"/>
      <c r="M2768" s="711"/>
      <c r="N2768" s="711"/>
      <c r="O2768" s="711"/>
      <c r="P2768" s="711"/>
      <c r="Q2768" s="711"/>
      <c r="R2768" s="711"/>
      <c r="S2768" s="711"/>
      <c r="T2768" s="711"/>
      <c r="U2768" s="711"/>
      <c r="V2768" s="711"/>
      <c r="W2768" s="711"/>
      <c r="X2768" s="711"/>
      <c r="Y2768" s="711"/>
      <c r="Z2768" s="485"/>
      <c r="AA2768" s="736"/>
      <c r="AB2768" s="484"/>
    </row>
    <row r="2769" spans="1:28" s="467" customFormat="1" ht="15.75" x14ac:dyDescent="0.25">
      <c r="A2769" s="1210"/>
      <c r="B2769" s="1224" t="s">
        <v>2155</v>
      </c>
      <c r="C2769" s="444"/>
      <c r="D2769" s="846"/>
      <c r="E2769" s="1212"/>
      <c r="F2769" s="1213"/>
      <c r="G2769" s="847"/>
      <c r="H2769" s="711"/>
      <c r="I2769" s="711"/>
      <c r="J2769" s="711"/>
      <c r="K2769" s="711"/>
      <c r="L2769" s="711"/>
      <c r="M2769" s="711"/>
      <c r="N2769" s="711"/>
      <c r="O2769" s="711"/>
      <c r="P2769" s="711"/>
      <c r="Q2769" s="711"/>
      <c r="R2769" s="711"/>
      <c r="S2769" s="711"/>
      <c r="T2769" s="711"/>
      <c r="U2769" s="711"/>
      <c r="V2769" s="711"/>
      <c r="W2769" s="711"/>
      <c r="X2769" s="711"/>
      <c r="Y2769" s="711"/>
      <c r="Z2769" s="485"/>
      <c r="AA2769" s="736"/>
      <c r="AB2769" s="484"/>
    </row>
    <row r="2770" spans="1:28" s="467" customFormat="1" ht="15.75" x14ac:dyDescent="0.25">
      <c r="A2770" s="1210"/>
      <c r="B2770" s="1224" t="s">
        <v>2156</v>
      </c>
      <c r="C2770" s="444"/>
      <c r="D2770" s="846"/>
      <c r="E2770" s="1212"/>
      <c r="F2770" s="1213"/>
      <c r="G2770" s="847"/>
      <c r="H2770" s="711"/>
      <c r="I2770" s="711"/>
      <c r="J2770" s="711"/>
      <c r="K2770" s="711"/>
      <c r="L2770" s="711"/>
      <c r="M2770" s="711"/>
      <c r="N2770" s="711"/>
      <c r="O2770" s="711"/>
      <c r="P2770" s="711"/>
      <c r="Q2770" s="711"/>
      <c r="R2770" s="711"/>
      <c r="S2770" s="711"/>
      <c r="T2770" s="711"/>
      <c r="U2770" s="711"/>
      <c r="V2770" s="711"/>
      <c r="W2770" s="711"/>
      <c r="X2770" s="711"/>
      <c r="Y2770" s="711"/>
      <c r="Z2770" s="485"/>
      <c r="AA2770" s="736"/>
      <c r="AB2770" s="484"/>
    </row>
    <row r="2771" spans="1:28" s="467" customFormat="1" ht="15.75" x14ac:dyDescent="0.25">
      <c r="A2771" s="1210"/>
      <c r="B2771" s="1224" t="s">
        <v>2157</v>
      </c>
      <c r="C2771" s="444"/>
      <c r="D2771" s="846"/>
      <c r="E2771" s="1212"/>
      <c r="F2771" s="1213"/>
      <c r="G2771" s="847"/>
      <c r="H2771" s="711"/>
      <c r="I2771" s="711"/>
      <c r="J2771" s="711"/>
      <c r="K2771" s="711"/>
      <c r="L2771" s="711"/>
      <c r="M2771" s="711"/>
      <c r="N2771" s="711"/>
      <c r="O2771" s="711"/>
      <c r="P2771" s="711"/>
      <c r="Q2771" s="711"/>
      <c r="R2771" s="711"/>
      <c r="S2771" s="711"/>
      <c r="T2771" s="711"/>
      <c r="U2771" s="711"/>
      <c r="V2771" s="711"/>
      <c r="W2771" s="711"/>
      <c r="X2771" s="711"/>
      <c r="Y2771" s="711"/>
      <c r="Z2771" s="485"/>
      <c r="AA2771" s="736"/>
      <c r="AB2771" s="484"/>
    </row>
    <row r="2772" spans="1:28" s="467" customFormat="1" ht="15.75" x14ac:dyDescent="0.25">
      <c r="A2772" s="1210"/>
      <c r="B2772" s="1224" t="s">
        <v>2158</v>
      </c>
      <c r="C2772" s="444"/>
      <c r="D2772" s="846"/>
      <c r="E2772" s="1212"/>
      <c r="F2772" s="1213"/>
      <c r="G2772" s="847"/>
      <c r="H2772" s="711"/>
      <c r="I2772" s="711"/>
      <c r="J2772" s="711"/>
      <c r="K2772" s="711"/>
      <c r="L2772" s="711"/>
      <c r="M2772" s="711"/>
      <c r="N2772" s="711"/>
      <c r="O2772" s="711"/>
      <c r="P2772" s="711"/>
      <c r="Q2772" s="711"/>
      <c r="R2772" s="711"/>
      <c r="S2772" s="711"/>
      <c r="T2772" s="711"/>
      <c r="U2772" s="711"/>
      <c r="V2772" s="711"/>
      <c r="W2772" s="711"/>
      <c r="X2772" s="711"/>
      <c r="Y2772" s="711"/>
      <c r="Z2772" s="485"/>
      <c r="AA2772" s="736"/>
      <c r="AB2772" s="484"/>
    </row>
    <row r="2773" spans="1:28" s="467" customFormat="1" ht="15.75" x14ac:dyDescent="0.25">
      <c r="A2773" s="1210"/>
      <c r="B2773" s="1224" t="s">
        <v>2159</v>
      </c>
      <c r="C2773" s="444"/>
      <c r="D2773" s="846"/>
      <c r="E2773" s="1212"/>
      <c r="F2773" s="1213"/>
      <c r="G2773" s="847"/>
      <c r="H2773" s="711"/>
      <c r="I2773" s="711"/>
      <c r="J2773" s="711"/>
      <c r="K2773" s="711"/>
      <c r="L2773" s="711"/>
      <c r="M2773" s="711"/>
      <c r="N2773" s="711"/>
      <c r="O2773" s="711"/>
      <c r="P2773" s="711"/>
      <c r="Q2773" s="711"/>
      <c r="R2773" s="711"/>
      <c r="S2773" s="711"/>
      <c r="T2773" s="711"/>
      <c r="U2773" s="711"/>
      <c r="V2773" s="711"/>
      <c r="W2773" s="711"/>
      <c r="X2773" s="711"/>
      <c r="Y2773" s="711"/>
      <c r="Z2773" s="485"/>
      <c r="AA2773" s="736"/>
      <c r="AB2773" s="484"/>
    </row>
    <row r="2774" spans="1:28" s="467" customFormat="1" ht="15.75" x14ac:dyDescent="0.25">
      <c r="A2774" s="1210"/>
      <c r="B2774" s="1224" t="s">
        <v>2160</v>
      </c>
      <c r="C2774" s="444"/>
      <c r="D2774" s="846"/>
      <c r="E2774" s="1212"/>
      <c r="F2774" s="1213"/>
      <c r="G2774" s="847"/>
      <c r="H2774" s="711"/>
      <c r="I2774" s="711"/>
      <c r="J2774" s="711"/>
      <c r="K2774" s="711"/>
      <c r="L2774" s="711"/>
      <c r="M2774" s="711"/>
      <c r="N2774" s="711"/>
      <c r="O2774" s="711"/>
      <c r="P2774" s="711"/>
      <c r="Q2774" s="711"/>
      <c r="R2774" s="711"/>
      <c r="S2774" s="711"/>
      <c r="T2774" s="711"/>
      <c r="U2774" s="711"/>
      <c r="V2774" s="711"/>
      <c r="W2774" s="711"/>
      <c r="X2774" s="711"/>
      <c r="Y2774" s="711"/>
      <c r="Z2774" s="485"/>
      <c r="AA2774" s="736"/>
      <c r="AB2774" s="484"/>
    </row>
    <row r="2775" spans="1:28" s="467" customFormat="1" ht="15.75" x14ac:dyDescent="0.25">
      <c r="A2775" s="1210"/>
      <c r="B2775" s="1224" t="s">
        <v>2161</v>
      </c>
      <c r="C2775" s="444"/>
      <c r="D2775" s="846"/>
      <c r="E2775" s="1212"/>
      <c r="F2775" s="1213"/>
      <c r="G2775" s="847"/>
      <c r="H2775" s="711"/>
      <c r="I2775" s="711"/>
      <c r="J2775" s="711"/>
      <c r="K2775" s="711"/>
      <c r="L2775" s="711"/>
      <c r="M2775" s="711"/>
      <c r="N2775" s="711"/>
      <c r="O2775" s="711"/>
      <c r="P2775" s="711"/>
      <c r="Q2775" s="711"/>
      <c r="R2775" s="711"/>
      <c r="S2775" s="711"/>
      <c r="T2775" s="711"/>
      <c r="U2775" s="711"/>
      <c r="V2775" s="711"/>
      <c r="W2775" s="711"/>
      <c r="X2775" s="711"/>
      <c r="Y2775" s="711"/>
      <c r="Z2775" s="485"/>
      <c r="AA2775" s="736"/>
      <c r="AB2775" s="484"/>
    </row>
    <row r="2776" spans="1:28" s="467" customFormat="1" ht="15.75" x14ac:dyDescent="0.25">
      <c r="A2776" s="1210"/>
      <c r="B2776" s="1224" t="s">
        <v>2162</v>
      </c>
      <c r="C2776" s="444"/>
      <c r="D2776" s="846"/>
      <c r="E2776" s="1212"/>
      <c r="F2776" s="1213"/>
      <c r="G2776" s="847"/>
      <c r="H2776" s="711"/>
      <c r="I2776" s="711"/>
      <c r="J2776" s="711"/>
      <c r="K2776" s="711"/>
      <c r="L2776" s="711"/>
      <c r="M2776" s="711"/>
      <c r="N2776" s="711"/>
      <c r="O2776" s="711"/>
      <c r="P2776" s="711"/>
      <c r="Q2776" s="711"/>
      <c r="R2776" s="711"/>
      <c r="S2776" s="711"/>
      <c r="T2776" s="711"/>
      <c r="U2776" s="711"/>
      <c r="V2776" s="711"/>
      <c r="W2776" s="711"/>
      <c r="X2776" s="711"/>
      <c r="Y2776" s="711"/>
      <c r="Z2776" s="485"/>
      <c r="AA2776" s="736"/>
      <c r="AB2776" s="484"/>
    </row>
    <row r="2777" spans="1:28" s="467" customFormat="1" ht="15.75" x14ac:dyDescent="0.25">
      <c r="A2777" s="1210"/>
      <c r="B2777" s="1224" t="s">
        <v>2163</v>
      </c>
      <c r="C2777" s="444"/>
      <c r="D2777" s="846"/>
      <c r="E2777" s="1212"/>
      <c r="F2777" s="1213"/>
      <c r="G2777" s="847"/>
      <c r="H2777" s="711"/>
      <c r="I2777" s="711"/>
      <c r="J2777" s="711"/>
      <c r="K2777" s="711"/>
      <c r="L2777" s="711"/>
      <c r="M2777" s="711"/>
      <c r="N2777" s="711"/>
      <c r="O2777" s="711"/>
      <c r="P2777" s="711"/>
      <c r="Q2777" s="711"/>
      <c r="R2777" s="711"/>
      <c r="S2777" s="711"/>
      <c r="T2777" s="711"/>
      <c r="U2777" s="711"/>
      <c r="V2777" s="711"/>
      <c r="W2777" s="711"/>
      <c r="X2777" s="711"/>
      <c r="Y2777" s="711"/>
      <c r="Z2777" s="485"/>
      <c r="AA2777" s="736"/>
      <c r="AB2777" s="484"/>
    </row>
    <row r="2778" spans="1:28" s="467" customFormat="1" ht="15.75" x14ac:dyDescent="0.25">
      <c r="A2778" s="1210"/>
      <c r="B2778" s="1224" t="s">
        <v>2164</v>
      </c>
      <c r="C2778" s="444"/>
      <c r="D2778" s="846"/>
      <c r="E2778" s="1212"/>
      <c r="F2778" s="1213"/>
      <c r="G2778" s="847"/>
      <c r="H2778" s="711"/>
      <c r="I2778" s="711"/>
      <c r="J2778" s="711"/>
      <c r="K2778" s="711"/>
      <c r="L2778" s="711"/>
      <c r="M2778" s="711"/>
      <c r="N2778" s="711"/>
      <c r="O2778" s="711"/>
      <c r="P2778" s="711"/>
      <c r="Q2778" s="711"/>
      <c r="R2778" s="711"/>
      <c r="S2778" s="711"/>
      <c r="T2778" s="711"/>
      <c r="U2778" s="711"/>
      <c r="V2778" s="711"/>
      <c r="W2778" s="711"/>
      <c r="X2778" s="711"/>
      <c r="Y2778" s="711"/>
      <c r="Z2778" s="485"/>
      <c r="AA2778" s="736"/>
      <c r="AB2778" s="484"/>
    </row>
    <row r="2779" spans="1:28" s="467" customFormat="1" ht="15.75" x14ac:dyDescent="0.25">
      <c r="A2779" s="1210"/>
      <c r="B2779" s="1224" t="s">
        <v>2165</v>
      </c>
      <c r="C2779" s="444"/>
      <c r="D2779" s="846"/>
      <c r="E2779" s="1212"/>
      <c r="F2779" s="1213"/>
      <c r="G2779" s="847"/>
      <c r="H2779" s="711"/>
      <c r="I2779" s="711"/>
      <c r="J2779" s="711"/>
      <c r="K2779" s="711"/>
      <c r="L2779" s="711"/>
      <c r="M2779" s="711"/>
      <c r="N2779" s="711"/>
      <c r="O2779" s="711"/>
      <c r="P2779" s="711"/>
      <c r="Q2779" s="711"/>
      <c r="R2779" s="711"/>
      <c r="S2779" s="711"/>
      <c r="T2779" s="711"/>
      <c r="U2779" s="711"/>
      <c r="V2779" s="711"/>
      <c r="W2779" s="711"/>
      <c r="X2779" s="711"/>
      <c r="Y2779" s="711"/>
      <c r="Z2779" s="485"/>
      <c r="AA2779" s="736"/>
      <c r="AB2779" s="484"/>
    </row>
    <row r="2780" spans="1:28" s="467" customFormat="1" ht="15.75" x14ac:dyDescent="0.25">
      <c r="A2780" s="1210"/>
      <c r="B2780" s="1224" t="s">
        <v>2166</v>
      </c>
      <c r="C2780" s="444"/>
      <c r="D2780" s="846"/>
      <c r="E2780" s="1212"/>
      <c r="F2780" s="1213"/>
      <c r="G2780" s="847"/>
      <c r="H2780" s="711"/>
      <c r="I2780" s="711"/>
      <c r="J2780" s="711"/>
      <c r="K2780" s="711"/>
      <c r="L2780" s="711"/>
      <c r="M2780" s="711"/>
      <c r="N2780" s="711"/>
      <c r="O2780" s="711"/>
      <c r="P2780" s="711"/>
      <c r="Q2780" s="711"/>
      <c r="R2780" s="711"/>
      <c r="S2780" s="711"/>
      <c r="T2780" s="711"/>
      <c r="U2780" s="711"/>
      <c r="V2780" s="711"/>
      <c r="W2780" s="711"/>
      <c r="X2780" s="711"/>
      <c r="Y2780" s="711"/>
      <c r="Z2780" s="485"/>
      <c r="AA2780" s="736"/>
      <c r="AB2780" s="484"/>
    </row>
    <row r="2781" spans="1:28" s="467" customFormat="1" ht="15.75" x14ac:dyDescent="0.25">
      <c r="A2781" s="1210"/>
      <c r="B2781" s="1224" t="s">
        <v>2167</v>
      </c>
      <c r="C2781" s="444"/>
      <c r="D2781" s="846"/>
      <c r="E2781" s="1212"/>
      <c r="F2781" s="1213"/>
      <c r="G2781" s="847"/>
      <c r="H2781" s="711"/>
      <c r="I2781" s="711"/>
      <c r="J2781" s="711"/>
      <c r="K2781" s="711"/>
      <c r="L2781" s="711"/>
      <c r="M2781" s="711"/>
      <c r="N2781" s="711"/>
      <c r="O2781" s="711"/>
      <c r="P2781" s="711"/>
      <c r="Q2781" s="711"/>
      <c r="R2781" s="711"/>
      <c r="S2781" s="711"/>
      <c r="T2781" s="711"/>
      <c r="U2781" s="711"/>
      <c r="V2781" s="711"/>
      <c r="W2781" s="711"/>
      <c r="X2781" s="711"/>
      <c r="Y2781" s="711"/>
      <c r="Z2781" s="485"/>
      <c r="AA2781" s="736"/>
      <c r="AB2781" s="484"/>
    </row>
    <row r="2782" spans="1:28" s="467" customFormat="1" ht="15.75" x14ac:dyDescent="0.25">
      <c r="A2782" s="1210"/>
      <c r="B2782" s="1224" t="s">
        <v>2168</v>
      </c>
      <c r="C2782" s="444"/>
      <c r="D2782" s="846"/>
      <c r="E2782" s="1212"/>
      <c r="F2782" s="1213"/>
      <c r="G2782" s="847"/>
      <c r="H2782" s="711"/>
      <c r="I2782" s="711"/>
      <c r="J2782" s="711"/>
      <c r="K2782" s="711"/>
      <c r="L2782" s="711"/>
      <c r="M2782" s="711"/>
      <c r="N2782" s="711"/>
      <c r="O2782" s="711"/>
      <c r="P2782" s="711"/>
      <c r="Q2782" s="711"/>
      <c r="R2782" s="711"/>
      <c r="S2782" s="711"/>
      <c r="T2782" s="711"/>
      <c r="U2782" s="711"/>
      <c r="V2782" s="711"/>
      <c r="W2782" s="711"/>
      <c r="X2782" s="711"/>
      <c r="Y2782" s="711"/>
      <c r="Z2782" s="485"/>
      <c r="AA2782" s="736"/>
      <c r="AB2782" s="484"/>
    </row>
    <row r="2783" spans="1:28" s="467" customFormat="1" ht="15.75" x14ac:dyDescent="0.25">
      <c r="A2783" s="1210"/>
      <c r="B2783" s="1224" t="s">
        <v>2169</v>
      </c>
      <c r="C2783" s="444"/>
      <c r="D2783" s="846"/>
      <c r="E2783" s="1212"/>
      <c r="F2783" s="1213"/>
      <c r="G2783" s="847"/>
      <c r="H2783" s="711"/>
      <c r="I2783" s="711"/>
      <c r="J2783" s="711"/>
      <c r="K2783" s="711"/>
      <c r="L2783" s="711"/>
      <c r="M2783" s="711"/>
      <c r="N2783" s="711"/>
      <c r="O2783" s="711"/>
      <c r="P2783" s="711"/>
      <c r="Q2783" s="711"/>
      <c r="R2783" s="711"/>
      <c r="S2783" s="711"/>
      <c r="T2783" s="711"/>
      <c r="U2783" s="711"/>
      <c r="V2783" s="711"/>
      <c r="W2783" s="711"/>
      <c r="X2783" s="711"/>
      <c r="Y2783" s="711"/>
      <c r="Z2783" s="485"/>
      <c r="AA2783" s="736"/>
      <c r="AB2783" s="484"/>
    </row>
    <row r="2784" spans="1:28" s="467" customFormat="1" ht="15.75" x14ac:dyDescent="0.25">
      <c r="A2784" s="1210"/>
      <c r="B2784" s="1224" t="s">
        <v>2170</v>
      </c>
      <c r="C2784" s="444"/>
      <c r="D2784" s="846"/>
      <c r="E2784" s="1212"/>
      <c r="F2784" s="1213"/>
      <c r="G2784" s="847"/>
      <c r="H2784" s="711"/>
      <c r="I2784" s="711"/>
      <c r="J2784" s="711"/>
      <c r="K2784" s="711"/>
      <c r="L2784" s="711"/>
      <c r="M2784" s="711"/>
      <c r="N2784" s="711"/>
      <c r="O2784" s="711"/>
      <c r="P2784" s="711"/>
      <c r="Q2784" s="711"/>
      <c r="R2784" s="711"/>
      <c r="S2784" s="711"/>
      <c r="T2784" s="711"/>
      <c r="U2784" s="711"/>
      <c r="V2784" s="711"/>
      <c r="W2784" s="711"/>
      <c r="X2784" s="711"/>
      <c r="Y2784" s="711"/>
      <c r="Z2784" s="485"/>
      <c r="AA2784" s="736"/>
      <c r="AB2784" s="484"/>
    </row>
    <row r="2785" spans="1:28" s="467" customFormat="1" ht="15.75" x14ac:dyDescent="0.25">
      <c r="A2785" s="1210"/>
      <c r="B2785" s="1224" t="s">
        <v>2171</v>
      </c>
      <c r="C2785" s="444"/>
      <c r="D2785" s="846"/>
      <c r="E2785" s="1212"/>
      <c r="F2785" s="1213"/>
      <c r="G2785" s="847"/>
      <c r="H2785" s="711"/>
      <c r="I2785" s="711"/>
      <c r="J2785" s="711"/>
      <c r="K2785" s="711"/>
      <c r="L2785" s="711"/>
      <c r="M2785" s="711"/>
      <c r="N2785" s="711"/>
      <c r="O2785" s="711"/>
      <c r="P2785" s="711"/>
      <c r="Q2785" s="711"/>
      <c r="R2785" s="711"/>
      <c r="S2785" s="711"/>
      <c r="T2785" s="711"/>
      <c r="U2785" s="711"/>
      <c r="V2785" s="711"/>
      <c r="W2785" s="711"/>
      <c r="X2785" s="711"/>
      <c r="Y2785" s="711"/>
      <c r="Z2785" s="485"/>
      <c r="AA2785" s="736"/>
      <c r="AB2785" s="484"/>
    </row>
    <row r="2786" spans="1:28" s="467" customFormat="1" ht="15.75" x14ac:dyDescent="0.25">
      <c r="A2786" s="1210"/>
      <c r="B2786" s="1224" t="s">
        <v>2172</v>
      </c>
      <c r="C2786" s="444"/>
      <c r="D2786" s="846"/>
      <c r="E2786" s="1212"/>
      <c r="F2786" s="1213"/>
      <c r="G2786" s="847"/>
      <c r="H2786" s="711"/>
      <c r="I2786" s="711"/>
      <c r="J2786" s="711"/>
      <c r="K2786" s="711"/>
      <c r="L2786" s="711"/>
      <c r="M2786" s="711"/>
      <c r="N2786" s="711"/>
      <c r="O2786" s="711"/>
      <c r="P2786" s="711"/>
      <c r="Q2786" s="711"/>
      <c r="R2786" s="711"/>
      <c r="S2786" s="711"/>
      <c r="T2786" s="711"/>
      <c r="U2786" s="711"/>
      <c r="V2786" s="711"/>
      <c r="W2786" s="711"/>
      <c r="X2786" s="711"/>
      <c r="Y2786" s="711"/>
      <c r="Z2786" s="485"/>
      <c r="AA2786" s="736"/>
      <c r="AB2786" s="484"/>
    </row>
    <row r="2787" spans="1:28" s="467" customFormat="1" ht="15.75" x14ac:dyDescent="0.25">
      <c r="A2787" s="1210"/>
      <c r="B2787" s="1224" t="s">
        <v>2173</v>
      </c>
      <c r="C2787" s="444"/>
      <c r="D2787" s="846"/>
      <c r="E2787" s="1212"/>
      <c r="F2787" s="1213"/>
      <c r="G2787" s="847"/>
      <c r="H2787" s="711"/>
      <c r="I2787" s="711"/>
      <c r="J2787" s="711"/>
      <c r="K2787" s="711"/>
      <c r="L2787" s="711"/>
      <c r="M2787" s="711"/>
      <c r="N2787" s="711"/>
      <c r="O2787" s="711"/>
      <c r="P2787" s="711"/>
      <c r="Q2787" s="711"/>
      <c r="R2787" s="711"/>
      <c r="S2787" s="711"/>
      <c r="T2787" s="711"/>
      <c r="U2787" s="711"/>
      <c r="V2787" s="711"/>
      <c r="W2787" s="711"/>
      <c r="X2787" s="711"/>
      <c r="Y2787" s="711"/>
      <c r="Z2787" s="485"/>
      <c r="AA2787" s="736"/>
      <c r="AB2787" s="484"/>
    </row>
    <row r="2788" spans="1:28" s="467" customFormat="1" ht="15.75" x14ac:dyDescent="0.25">
      <c r="A2788" s="1210"/>
      <c r="B2788" s="1224" t="s">
        <v>2174</v>
      </c>
      <c r="C2788" s="444"/>
      <c r="D2788" s="846"/>
      <c r="E2788" s="1212"/>
      <c r="F2788" s="1213"/>
      <c r="G2788" s="847"/>
      <c r="H2788" s="711"/>
      <c r="I2788" s="711"/>
      <c r="J2788" s="711"/>
      <c r="K2788" s="711"/>
      <c r="L2788" s="711"/>
      <c r="M2788" s="711"/>
      <c r="N2788" s="711"/>
      <c r="O2788" s="711"/>
      <c r="P2788" s="711"/>
      <c r="Q2788" s="711"/>
      <c r="R2788" s="711"/>
      <c r="S2788" s="711"/>
      <c r="T2788" s="711"/>
      <c r="U2788" s="711"/>
      <c r="V2788" s="711"/>
      <c r="W2788" s="711"/>
      <c r="X2788" s="711"/>
      <c r="Y2788" s="711"/>
      <c r="Z2788" s="485"/>
      <c r="AA2788" s="736"/>
      <c r="AB2788" s="484"/>
    </row>
    <row r="2789" spans="1:28" s="467" customFormat="1" ht="15.75" x14ac:dyDescent="0.25">
      <c r="A2789" s="1210"/>
      <c r="B2789" s="1224" t="s">
        <v>2175</v>
      </c>
      <c r="C2789" s="444"/>
      <c r="D2789" s="846"/>
      <c r="E2789" s="1212"/>
      <c r="F2789" s="1213"/>
      <c r="G2789" s="847"/>
      <c r="H2789" s="711"/>
      <c r="I2789" s="711"/>
      <c r="J2789" s="711"/>
      <c r="K2789" s="711"/>
      <c r="L2789" s="711"/>
      <c r="M2789" s="711"/>
      <c r="N2789" s="711"/>
      <c r="O2789" s="711"/>
      <c r="P2789" s="711"/>
      <c r="Q2789" s="711"/>
      <c r="R2789" s="711"/>
      <c r="S2789" s="711"/>
      <c r="T2789" s="711"/>
      <c r="U2789" s="711"/>
      <c r="V2789" s="711"/>
      <c r="W2789" s="711"/>
      <c r="X2789" s="711"/>
      <c r="Y2789" s="711"/>
      <c r="Z2789" s="485"/>
      <c r="AA2789" s="736"/>
      <c r="AB2789" s="484"/>
    </row>
    <row r="2790" spans="1:28" s="467" customFormat="1" ht="15.75" x14ac:dyDescent="0.25">
      <c r="A2790" s="1210"/>
      <c r="B2790" s="1224" t="s">
        <v>2176</v>
      </c>
      <c r="C2790" s="444"/>
      <c r="D2790" s="846"/>
      <c r="E2790" s="1212"/>
      <c r="F2790" s="1213"/>
      <c r="G2790" s="847"/>
      <c r="H2790" s="711"/>
      <c r="I2790" s="711"/>
      <c r="J2790" s="711"/>
      <c r="K2790" s="711"/>
      <c r="L2790" s="711"/>
      <c r="M2790" s="711"/>
      <c r="N2790" s="711"/>
      <c r="O2790" s="711"/>
      <c r="P2790" s="711"/>
      <c r="Q2790" s="711"/>
      <c r="R2790" s="711"/>
      <c r="S2790" s="711"/>
      <c r="T2790" s="711"/>
      <c r="U2790" s="711"/>
      <c r="V2790" s="711"/>
      <c r="W2790" s="711"/>
      <c r="X2790" s="711"/>
      <c r="Y2790" s="711"/>
      <c r="Z2790" s="485"/>
      <c r="AA2790" s="736"/>
      <c r="AB2790" s="484"/>
    </row>
    <row r="2791" spans="1:28" s="467" customFormat="1" ht="15.75" x14ac:dyDescent="0.25">
      <c r="A2791" s="1210"/>
      <c r="B2791" s="1224" t="s">
        <v>2177</v>
      </c>
      <c r="C2791" s="444"/>
      <c r="D2791" s="846"/>
      <c r="E2791" s="1212"/>
      <c r="F2791" s="1213"/>
      <c r="G2791" s="847"/>
      <c r="H2791" s="711"/>
      <c r="I2791" s="711"/>
      <c r="J2791" s="711"/>
      <c r="K2791" s="711"/>
      <c r="L2791" s="711"/>
      <c r="M2791" s="711"/>
      <c r="N2791" s="711"/>
      <c r="O2791" s="711"/>
      <c r="P2791" s="711"/>
      <c r="Q2791" s="711"/>
      <c r="R2791" s="711"/>
      <c r="S2791" s="711"/>
      <c r="T2791" s="711"/>
      <c r="U2791" s="711"/>
      <c r="V2791" s="711"/>
      <c r="W2791" s="711"/>
      <c r="X2791" s="711"/>
      <c r="Y2791" s="711"/>
      <c r="Z2791" s="485"/>
      <c r="AA2791" s="736"/>
      <c r="AB2791" s="484"/>
    </row>
    <row r="2792" spans="1:28" s="467" customFormat="1" ht="15.75" x14ac:dyDescent="0.25">
      <c r="A2792" s="1210"/>
      <c r="B2792" s="1224" t="s">
        <v>2178</v>
      </c>
      <c r="C2792" s="444"/>
      <c r="D2792" s="846"/>
      <c r="E2792" s="1212"/>
      <c r="F2792" s="1213"/>
      <c r="G2792" s="847"/>
      <c r="H2792" s="711"/>
      <c r="I2792" s="711"/>
      <c r="J2792" s="711"/>
      <c r="K2792" s="711"/>
      <c r="L2792" s="711"/>
      <c r="M2792" s="711"/>
      <c r="N2792" s="711"/>
      <c r="O2792" s="711"/>
      <c r="P2792" s="711"/>
      <c r="Q2792" s="711"/>
      <c r="R2792" s="711"/>
      <c r="S2792" s="711"/>
      <c r="T2792" s="711"/>
      <c r="U2792" s="711"/>
      <c r="V2792" s="711"/>
      <c r="W2792" s="711"/>
      <c r="X2792" s="711"/>
      <c r="Y2792" s="711"/>
      <c r="Z2792" s="485"/>
      <c r="AA2792" s="736"/>
      <c r="AB2792" s="484"/>
    </row>
    <row r="2793" spans="1:28" s="467" customFormat="1" ht="15.75" x14ac:dyDescent="0.25">
      <c r="A2793" s="1210"/>
      <c r="B2793" s="1224" t="s">
        <v>2179</v>
      </c>
      <c r="C2793" s="444"/>
      <c r="D2793" s="846"/>
      <c r="E2793" s="1212"/>
      <c r="F2793" s="1213"/>
      <c r="G2793" s="847"/>
      <c r="H2793" s="711"/>
      <c r="I2793" s="711"/>
      <c r="J2793" s="711"/>
      <c r="K2793" s="711"/>
      <c r="L2793" s="711"/>
      <c r="M2793" s="711"/>
      <c r="N2793" s="711"/>
      <c r="O2793" s="711"/>
      <c r="P2793" s="711"/>
      <c r="Q2793" s="711"/>
      <c r="R2793" s="711"/>
      <c r="S2793" s="711"/>
      <c r="T2793" s="711"/>
      <c r="U2793" s="711"/>
      <c r="V2793" s="711"/>
      <c r="W2793" s="711"/>
      <c r="X2793" s="711"/>
      <c r="Y2793" s="711"/>
      <c r="Z2793" s="485"/>
      <c r="AA2793" s="736"/>
      <c r="AB2793" s="484"/>
    </row>
    <row r="2794" spans="1:28" s="467" customFormat="1" ht="15.75" x14ac:dyDescent="0.25">
      <c r="A2794" s="1210"/>
      <c r="B2794" s="1224" t="s">
        <v>2180</v>
      </c>
      <c r="C2794" s="444"/>
      <c r="D2794" s="846"/>
      <c r="E2794" s="1212"/>
      <c r="F2794" s="1213"/>
      <c r="G2794" s="847"/>
      <c r="H2794" s="711"/>
      <c r="I2794" s="711"/>
      <c r="J2794" s="711"/>
      <c r="K2794" s="711"/>
      <c r="L2794" s="711"/>
      <c r="M2794" s="711"/>
      <c r="N2794" s="711"/>
      <c r="O2794" s="711"/>
      <c r="P2794" s="711"/>
      <c r="Q2794" s="711"/>
      <c r="R2794" s="711"/>
      <c r="S2794" s="711"/>
      <c r="T2794" s="711"/>
      <c r="U2794" s="711"/>
      <c r="V2794" s="711"/>
      <c r="W2794" s="711"/>
      <c r="X2794" s="711"/>
      <c r="Y2794" s="711"/>
      <c r="Z2794" s="485"/>
      <c r="AA2794" s="736"/>
      <c r="AB2794" s="484"/>
    </row>
    <row r="2795" spans="1:28" s="467" customFormat="1" ht="15.75" x14ac:dyDescent="0.25">
      <c r="A2795" s="1210"/>
      <c r="B2795" s="1224" t="s">
        <v>2181</v>
      </c>
      <c r="C2795" s="444"/>
      <c r="D2795" s="846"/>
      <c r="E2795" s="1212"/>
      <c r="F2795" s="1213"/>
      <c r="G2795" s="847"/>
      <c r="H2795" s="711"/>
      <c r="I2795" s="711"/>
      <c r="J2795" s="711"/>
      <c r="K2795" s="711"/>
      <c r="L2795" s="711"/>
      <c r="M2795" s="711"/>
      <c r="N2795" s="711"/>
      <c r="O2795" s="711"/>
      <c r="P2795" s="711"/>
      <c r="Q2795" s="711"/>
      <c r="R2795" s="711"/>
      <c r="S2795" s="711"/>
      <c r="T2795" s="711"/>
      <c r="U2795" s="711"/>
      <c r="V2795" s="711"/>
      <c r="W2795" s="711"/>
      <c r="X2795" s="711"/>
      <c r="Y2795" s="711"/>
      <c r="Z2795" s="485"/>
      <c r="AA2795" s="736"/>
      <c r="AB2795" s="484"/>
    </row>
    <row r="2796" spans="1:28" s="467" customFormat="1" ht="15.75" x14ac:dyDescent="0.25">
      <c r="A2796" s="1210"/>
      <c r="B2796" s="1224" t="s">
        <v>2182</v>
      </c>
      <c r="C2796" s="444"/>
      <c r="D2796" s="846"/>
      <c r="E2796" s="1212"/>
      <c r="F2796" s="1213"/>
      <c r="G2796" s="847"/>
      <c r="H2796" s="711"/>
      <c r="I2796" s="711"/>
      <c r="J2796" s="711"/>
      <c r="K2796" s="711"/>
      <c r="L2796" s="711"/>
      <c r="M2796" s="711"/>
      <c r="N2796" s="711"/>
      <c r="O2796" s="711"/>
      <c r="P2796" s="711"/>
      <c r="Q2796" s="711"/>
      <c r="R2796" s="711"/>
      <c r="S2796" s="711"/>
      <c r="T2796" s="711"/>
      <c r="U2796" s="711"/>
      <c r="V2796" s="711"/>
      <c r="W2796" s="711"/>
      <c r="X2796" s="711"/>
      <c r="Y2796" s="711"/>
      <c r="Z2796" s="485"/>
      <c r="AA2796" s="736"/>
      <c r="AB2796" s="484"/>
    </row>
    <row r="2797" spans="1:28" s="467" customFormat="1" ht="15.75" x14ac:dyDescent="0.25">
      <c r="A2797" s="1210"/>
      <c r="B2797" s="1224" t="s">
        <v>2183</v>
      </c>
      <c r="C2797" s="444"/>
      <c r="D2797" s="846"/>
      <c r="E2797" s="1212"/>
      <c r="F2797" s="1213"/>
      <c r="G2797" s="847"/>
      <c r="H2797" s="711"/>
      <c r="I2797" s="711"/>
      <c r="J2797" s="711"/>
      <c r="K2797" s="711"/>
      <c r="L2797" s="711"/>
      <c r="M2797" s="711"/>
      <c r="N2797" s="711"/>
      <c r="O2797" s="711"/>
      <c r="P2797" s="711"/>
      <c r="Q2797" s="711"/>
      <c r="R2797" s="711"/>
      <c r="S2797" s="711"/>
      <c r="T2797" s="711"/>
      <c r="U2797" s="711"/>
      <c r="V2797" s="711"/>
      <c r="W2797" s="711"/>
      <c r="X2797" s="711"/>
      <c r="Y2797" s="711"/>
      <c r="Z2797" s="485"/>
      <c r="AA2797" s="736"/>
      <c r="AB2797" s="484"/>
    </row>
    <row r="2798" spans="1:28" s="467" customFormat="1" ht="15.75" x14ac:dyDescent="0.25">
      <c r="A2798" s="1210"/>
      <c r="B2798" s="1224" t="s">
        <v>2184</v>
      </c>
      <c r="C2798" s="444"/>
      <c r="D2798" s="846"/>
      <c r="E2798" s="1212"/>
      <c r="F2798" s="1213"/>
      <c r="G2798" s="847"/>
      <c r="H2798" s="711"/>
      <c r="I2798" s="711"/>
      <c r="J2798" s="711"/>
      <c r="K2798" s="711"/>
      <c r="L2798" s="711"/>
      <c r="M2798" s="711"/>
      <c r="N2798" s="711"/>
      <c r="O2798" s="711"/>
      <c r="P2798" s="711"/>
      <c r="Q2798" s="711"/>
      <c r="R2798" s="711"/>
      <c r="S2798" s="711"/>
      <c r="T2798" s="711"/>
      <c r="U2798" s="711"/>
      <c r="V2798" s="711"/>
      <c r="W2798" s="711"/>
      <c r="X2798" s="711"/>
      <c r="Y2798" s="711"/>
      <c r="Z2798" s="485"/>
      <c r="AA2798" s="736"/>
      <c r="AB2798" s="484"/>
    </row>
    <row r="2799" spans="1:28" s="467" customFormat="1" ht="15.75" x14ac:dyDescent="0.25">
      <c r="A2799" s="1210"/>
      <c r="B2799" s="1224" t="s">
        <v>2185</v>
      </c>
      <c r="C2799" s="444"/>
      <c r="D2799" s="846"/>
      <c r="E2799" s="1212"/>
      <c r="F2799" s="1213"/>
      <c r="G2799" s="847"/>
      <c r="H2799" s="711"/>
      <c r="I2799" s="711"/>
      <c r="J2799" s="711"/>
      <c r="K2799" s="711"/>
      <c r="L2799" s="711"/>
      <c r="M2799" s="711"/>
      <c r="N2799" s="711"/>
      <c r="O2799" s="711"/>
      <c r="P2799" s="711"/>
      <c r="Q2799" s="711"/>
      <c r="R2799" s="711"/>
      <c r="S2799" s="711"/>
      <c r="T2799" s="711"/>
      <c r="U2799" s="711"/>
      <c r="V2799" s="711"/>
      <c r="W2799" s="711"/>
      <c r="X2799" s="711"/>
      <c r="Y2799" s="711"/>
      <c r="Z2799" s="485"/>
      <c r="AA2799" s="736"/>
      <c r="AB2799" s="484"/>
    </row>
    <row r="2800" spans="1:28" s="467" customFormat="1" ht="15.75" x14ac:dyDescent="0.25">
      <c r="A2800" s="1210"/>
      <c r="B2800" s="1224" t="s">
        <v>2186</v>
      </c>
      <c r="C2800" s="444"/>
      <c r="D2800" s="846"/>
      <c r="E2800" s="1212"/>
      <c r="F2800" s="1213"/>
      <c r="G2800" s="847"/>
      <c r="H2800" s="711"/>
      <c r="I2800" s="711"/>
      <c r="J2800" s="711"/>
      <c r="K2800" s="711"/>
      <c r="L2800" s="711"/>
      <c r="M2800" s="711"/>
      <c r="N2800" s="711"/>
      <c r="O2800" s="711"/>
      <c r="P2800" s="711"/>
      <c r="Q2800" s="711"/>
      <c r="R2800" s="711"/>
      <c r="S2800" s="711"/>
      <c r="T2800" s="711"/>
      <c r="U2800" s="711"/>
      <c r="V2800" s="711"/>
      <c r="W2800" s="711"/>
      <c r="X2800" s="711"/>
      <c r="Y2800" s="711"/>
      <c r="Z2800" s="485"/>
      <c r="AA2800" s="736"/>
      <c r="AB2800" s="484"/>
    </row>
    <row r="2801" spans="1:28" s="467" customFormat="1" ht="15.75" x14ac:dyDescent="0.25">
      <c r="A2801" s="1210"/>
      <c r="B2801" s="1224" t="s">
        <v>2187</v>
      </c>
      <c r="C2801" s="444"/>
      <c r="D2801" s="846"/>
      <c r="E2801" s="1212"/>
      <c r="F2801" s="1213"/>
      <c r="G2801" s="847"/>
      <c r="H2801" s="711"/>
      <c r="I2801" s="711"/>
      <c r="J2801" s="711"/>
      <c r="K2801" s="711"/>
      <c r="L2801" s="711"/>
      <c r="M2801" s="711"/>
      <c r="N2801" s="711"/>
      <c r="O2801" s="711"/>
      <c r="P2801" s="711"/>
      <c r="Q2801" s="711"/>
      <c r="R2801" s="711"/>
      <c r="S2801" s="711"/>
      <c r="T2801" s="711"/>
      <c r="U2801" s="711"/>
      <c r="V2801" s="711"/>
      <c r="W2801" s="711"/>
      <c r="X2801" s="711"/>
      <c r="Y2801" s="711"/>
      <c r="Z2801" s="485"/>
      <c r="AA2801" s="736"/>
      <c r="AB2801" s="484"/>
    </row>
    <row r="2802" spans="1:28" s="467" customFormat="1" ht="15.75" x14ac:dyDescent="0.25">
      <c r="A2802" s="1210"/>
      <c r="B2802" s="1224" t="s">
        <v>2188</v>
      </c>
      <c r="C2802" s="444"/>
      <c r="D2802" s="846"/>
      <c r="E2802" s="1212"/>
      <c r="F2802" s="1213"/>
      <c r="G2802" s="847"/>
      <c r="H2802" s="711"/>
      <c r="I2802" s="711"/>
      <c r="J2802" s="711"/>
      <c r="K2802" s="711"/>
      <c r="L2802" s="711"/>
      <c r="M2802" s="711"/>
      <c r="N2802" s="711"/>
      <c r="O2802" s="711"/>
      <c r="P2802" s="711"/>
      <c r="Q2802" s="711"/>
      <c r="R2802" s="711"/>
      <c r="S2802" s="711"/>
      <c r="T2802" s="711"/>
      <c r="U2802" s="711"/>
      <c r="V2802" s="711"/>
      <c r="W2802" s="711"/>
      <c r="X2802" s="711"/>
      <c r="Y2802" s="711"/>
      <c r="Z2802" s="485"/>
      <c r="AA2802" s="736"/>
      <c r="AB2802" s="484"/>
    </row>
    <row r="2803" spans="1:28" s="467" customFormat="1" ht="15.75" x14ac:dyDescent="0.25">
      <c r="A2803" s="1210"/>
      <c r="B2803" s="1224" t="s">
        <v>2189</v>
      </c>
      <c r="C2803" s="444"/>
      <c r="D2803" s="846"/>
      <c r="E2803" s="1212"/>
      <c r="F2803" s="1213"/>
      <c r="G2803" s="847"/>
      <c r="H2803" s="711"/>
      <c r="I2803" s="711"/>
      <c r="J2803" s="711"/>
      <c r="K2803" s="711"/>
      <c r="L2803" s="711"/>
      <c r="M2803" s="711"/>
      <c r="N2803" s="711"/>
      <c r="O2803" s="711"/>
      <c r="P2803" s="711"/>
      <c r="Q2803" s="711"/>
      <c r="R2803" s="711"/>
      <c r="S2803" s="711"/>
      <c r="T2803" s="711"/>
      <c r="U2803" s="711"/>
      <c r="V2803" s="711"/>
      <c r="W2803" s="711"/>
      <c r="X2803" s="711"/>
      <c r="Y2803" s="711"/>
      <c r="Z2803" s="485"/>
      <c r="AA2803" s="736"/>
      <c r="AB2803" s="484"/>
    </row>
    <row r="2804" spans="1:28" s="467" customFormat="1" ht="15.75" x14ac:dyDescent="0.25">
      <c r="A2804" s="1210"/>
      <c r="B2804" s="1224" t="s">
        <v>2190</v>
      </c>
      <c r="C2804" s="444"/>
      <c r="D2804" s="846"/>
      <c r="E2804" s="1212"/>
      <c r="F2804" s="1213"/>
      <c r="G2804" s="847"/>
      <c r="H2804" s="711"/>
      <c r="I2804" s="711"/>
      <c r="J2804" s="711"/>
      <c r="K2804" s="711"/>
      <c r="L2804" s="711"/>
      <c r="M2804" s="711"/>
      <c r="N2804" s="711"/>
      <c r="O2804" s="711"/>
      <c r="P2804" s="711"/>
      <c r="Q2804" s="711"/>
      <c r="R2804" s="711"/>
      <c r="S2804" s="711"/>
      <c r="T2804" s="711"/>
      <c r="U2804" s="711"/>
      <c r="V2804" s="711"/>
      <c r="W2804" s="711"/>
      <c r="X2804" s="711"/>
      <c r="Y2804" s="711"/>
      <c r="Z2804" s="485"/>
      <c r="AA2804" s="736"/>
      <c r="AB2804" s="484"/>
    </row>
    <row r="2805" spans="1:28" s="467" customFormat="1" ht="15.75" x14ac:dyDescent="0.25">
      <c r="A2805" s="1210"/>
      <c r="B2805" s="1224" t="s">
        <v>2191</v>
      </c>
      <c r="C2805" s="444"/>
      <c r="D2805" s="846"/>
      <c r="E2805" s="1212"/>
      <c r="F2805" s="1213"/>
      <c r="G2805" s="847"/>
      <c r="H2805" s="711"/>
      <c r="I2805" s="711"/>
      <c r="J2805" s="711"/>
      <c r="K2805" s="711"/>
      <c r="L2805" s="711"/>
      <c r="M2805" s="711"/>
      <c r="N2805" s="711"/>
      <c r="O2805" s="711"/>
      <c r="P2805" s="711"/>
      <c r="Q2805" s="711"/>
      <c r="R2805" s="711"/>
      <c r="S2805" s="711"/>
      <c r="T2805" s="711"/>
      <c r="U2805" s="711"/>
      <c r="V2805" s="711"/>
      <c r="W2805" s="711"/>
      <c r="X2805" s="711"/>
      <c r="Y2805" s="711"/>
      <c r="Z2805" s="485"/>
      <c r="AA2805" s="736"/>
      <c r="AB2805" s="484"/>
    </row>
    <row r="2806" spans="1:28" s="467" customFormat="1" ht="15.75" x14ac:dyDescent="0.25">
      <c r="A2806" s="1210"/>
      <c r="B2806" s="1224" t="s">
        <v>2192</v>
      </c>
      <c r="C2806" s="444"/>
      <c r="D2806" s="846"/>
      <c r="E2806" s="1212"/>
      <c r="F2806" s="1213"/>
      <c r="G2806" s="847"/>
      <c r="H2806" s="711"/>
      <c r="I2806" s="711"/>
      <c r="J2806" s="711"/>
      <c r="K2806" s="711"/>
      <c r="L2806" s="711"/>
      <c r="M2806" s="711"/>
      <c r="N2806" s="711"/>
      <c r="O2806" s="711"/>
      <c r="P2806" s="711"/>
      <c r="Q2806" s="711"/>
      <c r="R2806" s="711"/>
      <c r="S2806" s="711"/>
      <c r="T2806" s="711"/>
      <c r="U2806" s="711"/>
      <c r="V2806" s="711"/>
      <c r="W2806" s="711"/>
      <c r="X2806" s="711"/>
      <c r="Y2806" s="711"/>
      <c r="Z2806" s="485"/>
      <c r="AA2806" s="736"/>
      <c r="AB2806" s="484"/>
    </row>
    <row r="2807" spans="1:28" s="467" customFormat="1" ht="15.75" x14ac:dyDescent="0.25">
      <c r="A2807" s="1210"/>
      <c r="B2807" s="1224" t="s">
        <v>2193</v>
      </c>
      <c r="C2807" s="444"/>
      <c r="D2807" s="846"/>
      <c r="E2807" s="1212"/>
      <c r="F2807" s="1213"/>
      <c r="G2807" s="847"/>
      <c r="H2807" s="711"/>
      <c r="I2807" s="711"/>
      <c r="J2807" s="711"/>
      <c r="K2807" s="711"/>
      <c r="L2807" s="711"/>
      <c r="M2807" s="711"/>
      <c r="N2807" s="711"/>
      <c r="O2807" s="711"/>
      <c r="P2807" s="711"/>
      <c r="Q2807" s="711"/>
      <c r="R2807" s="711"/>
      <c r="S2807" s="711"/>
      <c r="T2807" s="711"/>
      <c r="U2807" s="711"/>
      <c r="V2807" s="711"/>
      <c r="W2807" s="711"/>
      <c r="X2807" s="711"/>
      <c r="Y2807" s="711"/>
      <c r="Z2807" s="485"/>
      <c r="AA2807" s="736"/>
      <c r="AB2807" s="484"/>
    </row>
    <row r="2808" spans="1:28" s="467" customFormat="1" ht="15.75" x14ac:dyDescent="0.25">
      <c r="A2808" s="1210"/>
      <c r="B2808" s="1224" t="s">
        <v>2194</v>
      </c>
      <c r="C2808" s="444"/>
      <c r="D2808" s="846"/>
      <c r="E2808" s="1212"/>
      <c r="F2808" s="1213"/>
      <c r="G2808" s="847"/>
      <c r="H2808" s="711"/>
      <c r="I2808" s="711"/>
      <c r="J2808" s="711"/>
      <c r="K2808" s="711"/>
      <c r="L2808" s="711"/>
      <c r="M2808" s="711"/>
      <c r="N2808" s="711"/>
      <c r="O2808" s="711"/>
      <c r="P2808" s="711"/>
      <c r="Q2808" s="711"/>
      <c r="R2808" s="711"/>
      <c r="S2808" s="711"/>
      <c r="T2808" s="711"/>
      <c r="U2808" s="711"/>
      <c r="V2808" s="711"/>
      <c r="W2808" s="711"/>
      <c r="X2808" s="711"/>
      <c r="Y2808" s="711"/>
      <c r="Z2808" s="485"/>
      <c r="AA2808" s="736"/>
      <c r="AB2808" s="484"/>
    </row>
    <row r="2809" spans="1:28" s="467" customFormat="1" ht="15.75" x14ac:dyDescent="0.25">
      <c r="A2809" s="1210"/>
      <c r="B2809" s="1224" t="s">
        <v>2195</v>
      </c>
      <c r="C2809" s="444"/>
      <c r="D2809" s="846"/>
      <c r="E2809" s="1212"/>
      <c r="F2809" s="1213"/>
      <c r="G2809" s="847"/>
      <c r="H2809" s="711"/>
      <c r="I2809" s="711"/>
      <c r="J2809" s="711"/>
      <c r="K2809" s="711"/>
      <c r="L2809" s="711"/>
      <c r="M2809" s="711"/>
      <c r="N2809" s="711"/>
      <c r="O2809" s="711"/>
      <c r="P2809" s="711"/>
      <c r="Q2809" s="711"/>
      <c r="R2809" s="711"/>
      <c r="S2809" s="711"/>
      <c r="T2809" s="711"/>
      <c r="U2809" s="711"/>
      <c r="V2809" s="711"/>
      <c r="W2809" s="711"/>
      <c r="X2809" s="711"/>
      <c r="Y2809" s="711"/>
      <c r="Z2809" s="485"/>
      <c r="AA2809" s="736"/>
      <c r="AB2809" s="484"/>
    </row>
    <row r="2810" spans="1:28" s="467" customFormat="1" ht="15.75" x14ac:dyDescent="0.25">
      <c r="A2810" s="1210"/>
      <c r="B2810" s="1224" t="s">
        <v>2196</v>
      </c>
      <c r="C2810" s="444"/>
      <c r="D2810" s="846"/>
      <c r="E2810" s="1212"/>
      <c r="F2810" s="1213"/>
      <c r="G2810" s="847"/>
      <c r="H2810" s="711"/>
      <c r="I2810" s="711"/>
      <c r="J2810" s="711"/>
      <c r="K2810" s="711"/>
      <c r="L2810" s="711"/>
      <c r="M2810" s="711"/>
      <c r="N2810" s="711"/>
      <c r="O2810" s="711"/>
      <c r="P2810" s="711"/>
      <c r="Q2810" s="711"/>
      <c r="R2810" s="711"/>
      <c r="S2810" s="711"/>
      <c r="T2810" s="711"/>
      <c r="U2810" s="711"/>
      <c r="V2810" s="711"/>
      <c r="W2810" s="711"/>
      <c r="X2810" s="711"/>
      <c r="Y2810" s="711"/>
      <c r="Z2810" s="485"/>
      <c r="AA2810" s="736"/>
      <c r="AB2810" s="484"/>
    </row>
    <row r="2811" spans="1:28" s="467" customFormat="1" ht="15.75" x14ac:dyDescent="0.25">
      <c r="A2811" s="1210"/>
      <c r="B2811" s="1224" t="s">
        <v>2197</v>
      </c>
      <c r="C2811" s="444"/>
      <c r="D2811" s="846"/>
      <c r="E2811" s="1212"/>
      <c r="F2811" s="1213"/>
      <c r="G2811" s="847"/>
      <c r="H2811" s="711"/>
      <c r="I2811" s="711"/>
      <c r="J2811" s="711"/>
      <c r="K2811" s="711"/>
      <c r="L2811" s="711"/>
      <c r="M2811" s="711"/>
      <c r="N2811" s="711"/>
      <c r="O2811" s="711"/>
      <c r="P2811" s="711"/>
      <c r="Q2811" s="711"/>
      <c r="R2811" s="711"/>
      <c r="S2811" s="711"/>
      <c r="T2811" s="711"/>
      <c r="U2811" s="711"/>
      <c r="V2811" s="711"/>
      <c r="W2811" s="711"/>
      <c r="X2811" s="711"/>
      <c r="Y2811" s="711"/>
      <c r="Z2811" s="485"/>
      <c r="AA2811" s="736"/>
      <c r="AB2811" s="484"/>
    </row>
    <row r="2812" spans="1:28" s="467" customFormat="1" ht="15.75" x14ac:dyDescent="0.25">
      <c r="A2812" s="1210"/>
      <c r="B2812" s="1224" t="s">
        <v>2198</v>
      </c>
      <c r="C2812" s="444"/>
      <c r="D2812" s="846"/>
      <c r="E2812" s="1212"/>
      <c r="F2812" s="1213"/>
      <c r="G2812" s="847"/>
      <c r="H2812" s="711"/>
      <c r="I2812" s="711"/>
      <c r="J2812" s="711"/>
      <c r="K2812" s="711"/>
      <c r="L2812" s="711"/>
      <c r="M2812" s="711"/>
      <c r="N2812" s="711"/>
      <c r="O2812" s="711"/>
      <c r="P2812" s="711"/>
      <c r="Q2812" s="711"/>
      <c r="R2812" s="711"/>
      <c r="S2812" s="711"/>
      <c r="T2812" s="711"/>
      <c r="U2812" s="711"/>
      <c r="V2812" s="711"/>
      <c r="W2812" s="711"/>
      <c r="X2812" s="711"/>
      <c r="Y2812" s="711"/>
      <c r="Z2812" s="485"/>
      <c r="AA2812" s="736"/>
      <c r="AB2812" s="484"/>
    </row>
    <row r="2813" spans="1:28" s="467" customFormat="1" ht="15.75" x14ac:dyDescent="0.25">
      <c r="A2813" s="1210"/>
      <c r="B2813" s="1224" t="s">
        <v>2199</v>
      </c>
      <c r="C2813" s="444"/>
      <c r="D2813" s="846"/>
      <c r="E2813" s="1212"/>
      <c r="F2813" s="1213"/>
      <c r="G2813" s="847"/>
      <c r="H2813" s="711"/>
      <c r="I2813" s="711"/>
      <c r="J2813" s="711"/>
      <c r="K2813" s="711"/>
      <c r="L2813" s="711"/>
      <c r="M2813" s="711"/>
      <c r="N2813" s="711"/>
      <c r="O2813" s="711"/>
      <c r="P2813" s="711"/>
      <c r="Q2813" s="711"/>
      <c r="R2813" s="711"/>
      <c r="S2813" s="711"/>
      <c r="T2813" s="711"/>
      <c r="U2813" s="711"/>
      <c r="V2813" s="711"/>
      <c r="W2813" s="711"/>
      <c r="X2813" s="711"/>
      <c r="Y2813" s="711"/>
      <c r="Z2813" s="485"/>
      <c r="AA2813" s="736"/>
      <c r="AB2813" s="484"/>
    </row>
    <row r="2814" spans="1:28" s="467" customFormat="1" ht="15.75" x14ac:dyDescent="0.25">
      <c r="A2814" s="1210"/>
      <c r="B2814" s="1224" t="s">
        <v>2200</v>
      </c>
      <c r="C2814" s="444"/>
      <c r="D2814" s="846"/>
      <c r="E2814" s="1212"/>
      <c r="F2814" s="1213"/>
      <c r="G2814" s="847"/>
      <c r="H2814" s="711"/>
      <c r="I2814" s="711"/>
      <c r="J2814" s="711"/>
      <c r="K2814" s="711"/>
      <c r="L2814" s="711"/>
      <c r="M2814" s="711"/>
      <c r="N2814" s="711"/>
      <c r="O2814" s="711"/>
      <c r="P2814" s="711"/>
      <c r="Q2814" s="711"/>
      <c r="R2814" s="711"/>
      <c r="S2814" s="711"/>
      <c r="T2814" s="711"/>
      <c r="U2814" s="711"/>
      <c r="V2814" s="711"/>
      <c r="W2814" s="711"/>
      <c r="X2814" s="711"/>
      <c r="Y2814" s="711"/>
      <c r="Z2814" s="485"/>
      <c r="AA2814" s="736"/>
      <c r="AB2814" s="484"/>
    </row>
    <row r="2815" spans="1:28" s="467" customFormat="1" ht="15.75" x14ac:dyDescent="0.25">
      <c r="A2815" s="1210"/>
      <c r="B2815" s="1224" t="s">
        <v>2201</v>
      </c>
      <c r="C2815" s="444"/>
      <c r="D2815" s="846"/>
      <c r="E2815" s="1212"/>
      <c r="F2815" s="1213"/>
      <c r="G2815" s="847"/>
      <c r="H2815" s="711"/>
      <c r="I2815" s="711"/>
      <c r="J2815" s="711"/>
      <c r="K2815" s="711"/>
      <c r="L2815" s="711"/>
      <c r="M2815" s="711"/>
      <c r="N2815" s="711"/>
      <c r="O2815" s="711"/>
      <c r="P2815" s="711"/>
      <c r="Q2815" s="711"/>
      <c r="R2815" s="711"/>
      <c r="S2815" s="711"/>
      <c r="T2815" s="711"/>
      <c r="U2815" s="711"/>
      <c r="V2815" s="711"/>
      <c r="W2815" s="711"/>
      <c r="X2815" s="711"/>
      <c r="Y2815" s="711"/>
      <c r="Z2815" s="485"/>
      <c r="AA2815" s="736"/>
      <c r="AB2815" s="484"/>
    </row>
    <row r="2816" spans="1:28" s="467" customFormat="1" ht="15.75" x14ac:dyDescent="0.25">
      <c r="A2816" s="1210"/>
      <c r="B2816" s="1224" t="s">
        <v>2202</v>
      </c>
      <c r="C2816" s="444"/>
      <c r="D2816" s="846"/>
      <c r="E2816" s="1212"/>
      <c r="F2816" s="1213"/>
      <c r="G2816" s="847"/>
      <c r="H2816" s="711"/>
      <c r="I2816" s="711"/>
      <c r="J2816" s="711"/>
      <c r="K2816" s="711"/>
      <c r="L2816" s="711"/>
      <c r="M2816" s="711"/>
      <c r="N2816" s="711"/>
      <c r="O2816" s="711"/>
      <c r="P2816" s="711"/>
      <c r="Q2816" s="711"/>
      <c r="R2816" s="711"/>
      <c r="S2816" s="711"/>
      <c r="T2816" s="711"/>
      <c r="U2816" s="711"/>
      <c r="V2816" s="711"/>
      <c r="W2816" s="711"/>
      <c r="X2816" s="711"/>
      <c r="Y2816" s="711"/>
      <c r="Z2816" s="485"/>
      <c r="AA2816" s="736"/>
      <c r="AB2816" s="484"/>
    </row>
    <row r="2817" spans="1:28" s="467" customFormat="1" x14ac:dyDescent="0.25">
      <c r="A2817" s="1210"/>
      <c r="B2817" s="1211" t="s">
        <v>2203</v>
      </c>
      <c r="C2817" s="444"/>
      <c r="D2817" s="846"/>
      <c r="E2817" s="1212"/>
      <c r="F2817" s="1213"/>
      <c r="G2817" s="847"/>
      <c r="H2817" s="711"/>
      <c r="I2817" s="711"/>
      <c r="J2817" s="711"/>
      <c r="K2817" s="711"/>
      <c r="L2817" s="711"/>
      <c r="M2817" s="711"/>
      <c r="N2817" s="711"/>
      <c r="O2817" s="711"/>
      <c r="P2817" s="711"/>
      <c r="Q2817" s="711"/>
      <c r="R2817" s="711"/>
      <c r="S2817" s="711"/>
      <c r="T2817" s="711"/>
      <c r="U2817" s="711"/>
      <c r="V2817" s="711"/>
      <c r="W2817" s="711"/>
      <c r="X2817" s="711"/>
      <c r="Y2817" s="711"/>
      <c r="Z2817" s="485"/>
      <c r="AA2817" s="736"/>
      <c r="AB2817" s="484"/>
    </row>
    <row r="2818" spans="1:28" s="467" customFormat="1" x14ac:dyDescent="0.25">
      <c r="A2818" s="1210"/>
      <c r="B2818" s="1211" t="s">
        <v>2204</v>
      </c>
      <c r="C2818" s="444"/>
      <c r="D2818" s="846"/>
      <c r="E2818" s="1212"/>
      <c r="F2818" s="1213"/>
      <c r="G2818" s="847"/>
      <c r="H2818" s="711"/>
      <c r="I2818" s="711"/>
      <c r="J2818" s="711"/>
      <c r="K2818" s="711"/>
      <c r="L2818" s="711"/>
      <c r="M2818" s="711"/>
      <c r="N2818" s="711"/>
      <c r="O2818" s="711"/>
      <c r="P2818" s="711"/>
      <c r="Q2818" s="711"/>
      <c r="R2818" s="711"/>
      <c r="S2818" s="711"/>
      <c r="T2818" s="711"/>
      <c r="U2818" s="711"/>
      <c r="V2818" s="711"/>
      <c r="W2818" s="711"/>
      <c r="X2818" s="711"/>
      <c r="Y2818" s="711"/>
      <c r="Z2818" s="485"/>
      <c r="AA2818" s="736"/>
      <c r="AB2818" s="484"/>
    </row>
    <row r="2819" spans="1:28" s="467" customFormat="1" x14ac:dyDescent="0.25">
      <c r="A2819" s="1210"/>
      <c r="B2819" s="1211" t="s">
        <v>2205</v>
      </c>
      <c r="C2819" s="444"/>
      <c r="D2819" s="846"/>
      <c r="E2819" s="1212"/>
      <c r="F2819" s="1213"/>
      <c r="G2819" s="847"/>
      <c r="H2819" s="711"/>
      <c r="I2819" s="711"/>
      <c r="J2819" s="711"/>
      <c r="K2819" s="711"/>
      <c r="L2819" s="711"/>
      <c r="M2819" s="711"/>
      <c r="N2819" s="711"/>
      <c r="O2819" s="711"/>
      <c r="P2819" s="711"/>
      <c r="Q2819" s="711"/>
      <c r="R2819" s="711"/>
      <c r="S2819" s="711"/>
      <c r="T2819" s="711"/>
      <c r="U2819" s="711"/>
      <c r="V2819" s="711"/>
      <c r="W2819" s="711"/>
      <c r="X2819" s="711"/>
      <c r="Y2819" s="711"/>
      <c r="Z2819" s="485"/>
      <c r="AA2819" s="736"/>
      <c r="AB2819" s="484"/>
    </row>
    <row r="2820" spans="1:28" s="467" customFormat="1" x14ac:dyDescent="0.25">
      <c r="A2820" s="1210"/>
      <c r="B2820" s="1211" t="s">
        <v>2206</v>
      </c>
      <c r="C2820" s="444"/>
      <c r="D2820" s="846"/>
      <c r="E2820" s="1212"/>
      <c r="F2820" s="1213"/>
      <c r="G2820" s="847"/>
      <c r="H2820" s="711"/>
      <c r="I2820" s="711"/>
      <c r="J2820" s="711"/>
      <c r="K2820" s="711"/>
      <c r="L2820" s="711"/>
      <c r="M2820" s="711"/>
      <c r="N2820" s="711"/>
      <c r="O2820" s="711"/>
      <c r="P2820" s="711"/>
      <c r="Q2820" s="711"/>
      <c r="R2820" s="711"/>
      <c r="S2820" s="711"/>
      <c r="T2820" s="711"/>
      <c r="U2820" s="711"/>
      <c r="V2820" s="711"/>
      <c r="W2820" s="711"/>
      <c r="X2820" s="711"/>
      <c r="Y2820" s="711"/>
      <c r="Z2820" s="485"/>
      <c r="AA2820" s="736"/>
      <c r="AB2820" s="484"/>
    </row>
    <row r="2821" spans="1:28" s="467" customFormat="1" x14ac:dyDescent="0.25">
      <c r="A2821" s="1210"/>
      <c r="B2821" s="1211" t="s">
        <v>2207</v>
      </c>
      <c r="C2821" s="444"/>
      <c r="D2821" s="846"/>
      <c r="E2821" s="1212"/>
      <c r="F2821" s="1213"/>
      <c r="G2821" s="847"/>
      <c r="H2821" s="711"/>
      <c r="I2821" s="711"/>
      <c r="J2821" s="711"/>
      <c r="K2821" s="711"/>
      <c r="L2821" s="711"/>
      <c r="M2821" s="711"/>
      <c r="N2821" s="711"/>
      <c r="O2821" s="711"/>
      <c r="P2821" s="711"/>
      <c r="Q2821" s="711"/>
      <c r="R2821" s="711"/>
      <c r="S2821" s="711"/>
      <c r="T2821" s="711"/>
      <c r="U2821" s="711"/>
      <c r="V2821" s="711"/>
      <c r="W2821" s="711"/>
      <c r="X2821" s="711"/>
      <c r="Y2821" s="711"/>
      <c r="Z2821" s="485"/>
      <c r="AA2821" s="736"/>
      <c r="AB2821" s="484"/>
    </row>
    <row r="2822" spans="1:28" s="467" customFormat="1" x14ac:dyDescent="0.25">
      <c r="A2822" s="1210"/>
      <c r="B2822" s="1211" t="s">
        <v>2208</v>
      </c>
      <c r="C2822" s="444"/>
      <c r="D2822" s="846"/>
      <c r="E2822" s="1212"/>
      <c r="F2822" s="1213"/>
      <c r="G2822" s="847"/>
      <c r="H2822" s="711"/>
      <c r="I2822" s="711"/>
      <c r="J2822" s="711"/>
      <c r="K2822" s="711"/>
      <c r="L2822" s="711"/>
      <c r="M2822" s="711"/>
      <c r="N2822" s="711"/>
      <c r="O2822" s="711"/>
      <c r="P2822" s="711"/>
      <c r="Q2822" s="711"/>
      <c r="R2822" s="711"/>
      <c r="S2822" s="711"/>
      <c r="T2822" s="711"/>
      <c r="U2822" s="711"/>
      <c r="V2822" s="711"/>
      <c r="W2822" s="711"/>
      <c r="X2822" s="711"/>
      <c r="Y2822" s="711"/>
      <c r="Z2822" s="485"/>
      <c r="AA2822" s="736"/>
      <c r="AB2822" s="484"/>
    </row>
    <row r="2823" spans="1:28" s="467" customFormat="1" x14ac:dyDescent="0.25">
      <c r="A2823" s="1210"/>
      <c r="B2823" s="1211" t="s">
        <v>2209</v>
      </c>
      <c r="C2823" s="444"/>
      <c r="D2823" s="846"/>
      <c r="E2823" s="1212"/>
      <c r="F2823" s="1213"/>
      <c r="G2823" s="847"/>
      <c r="H2823" s="711"/>
      <c r="I2823" s="711"/>
      <c r="J2823" s="711"/>
      <c r="K2823" s="711"/>
      <c r="L2823" s="711"/>
      <c r="M2823" s="711"/>
      <c r="N2823" s="711"/>
      <c r="O2823" s="711"/>
      <c r="P2823" s="711"/>
      <c r="Q2823" s="711"/>
      <c r="R2823" s="711"/>
      <c r="S2823" s="711"/>
      <c r="T2823" s="711"/>
      <c r="U2823" s="711"/>
      <c r="V2823" s="711"/>
      <c r="W2823" s="711"/>
      <c r="X2823" s="711"/>
      <c r="Y2823" s="711"/>
      <c r="Z2823" s="485"/>
      <c r="AA2823" s="736"/>
      <c r="AB2823" s="484"/>
    </row>
    <row r="2824" spans="1:28" s="467" customFormat="1" x14ac:dyDescent="0.25">
      <c r="A2824" s="1210"/>
      <c r="B2824" s="1211" t="s">
        <v>2210</v>
      </c>
      <c r="C2824" s="444"/>
      <c r="D2824" s="846"/>
      <c r="E2824" s="1212"/>
      <c r="F2824" s="1213"/>
      <c r="G2824" s="847"/>
      <c r="H2824" s="711"/>
      <c r="I2824" s="711"/>
      <c r="J2824" s="711"/>
      <c r="K2824" s="711"/>
      <c r="L2824" s="711"/>
      <c r="M2824" s="711"/>
      <c r="N2824" s="711"/>
      <c r="O2824" s="711"/>
      <c r="P2824" s="711"/>
      <c r="Q2824" s="711"/>
      <c r="R2824" s="711"/>
      <c r="S2824" s="711"/>
      <c r="T2824" s="711"/>
      <c r="U2824" s="711"/>
      <c r="V2824" s="711"/>
      <c r="W2824" s="711"/>
      <c r="X2824" s="711"/>
      <c r="Y2824" s="711"/>
      <c r="Z2824" s="485"/>
      <c r="AA2824" s="736"/>
      <c r="AB2824" s="484"/>
    </row>
    <row r="2825" spans="1:28" s="467" customFormat="1" x14ac:dyDescent="0.25">
      <c r="A2825" s="1210"/>
      <c r="B2825" s="1211" t="s">
        <v>2211</v>
      </c>
      <c r="C2825" s="444"/>
      <c r="D2825" s="846"/>
      <c r="E2825" s="1212"/>
      <c r="F2825" s="1213"/>
      <c r="G2825" s="847"/>
      <c r="H2825" s="711"/>
      <c r="I2825" s="711"/>
      <c r="J2825" s="711"/>
      <c r="K2825" s="711"/>
      <c r="L2825" s="711"/>
      <c r="M2825" s="711"/>
      <c r="N2825" s="711"/>
      <c r="O2825" s="711"/>
      <c r="P2825" s="711"/>
      <c r="Q2825" s="711"/>
      <c r="R2825" s="711"/>
      <c r="S2825" s="711"/>
      <c r="T2825" s="711"/>
      <c r="U2825" s="711"/>
      <c r="V2825" s="711"/>
      <c r="W2825" s="711"/>
      <c r="X2825" s="711"/>
      <c r="Y2825" s="711"/>
      <c r="Z2825" s="485"/>
      <c r="AA2825" s="736"/>
      <c r="AB2825" s="484"/>
    </row>
    <row r="2826" spans="1:28" s="467" customFormat="1" x14ac:dyDescent="0.25">
      <c r="A2826" s="1210"/>
      <c r="B2826" s="1211" t="s">
        <v>2212</v>
      </c>
      <c r="C2826" s="444"/>
      <c r="D2826" s="846"/>
      <c r="E2826" s="1212"/>
      <c r="F2826" s="1213"/>
      <c r="G2826" s="847"/>
      <c r="H2826" s="711"/>
      <c r="I2826" s="711"/>
      <c r="J2826" s="711"/>
      <c r="K2826" s="711"/>
      <c r="L2826" s="711"/>
      <c r="M2826" s="711"/>
      <c r="N2826" s="711"/>
      <c r="O2826" s="711"/>
      <c r="P2826" s="711"/>
      <c r="Q2826" s="711"/>
      <c r="R2826" s="711"/>
      <c r="S2826" s="711"/>
      <c r="T2826" s="711"/>
      <c r="U2826" s="711"/>
      <c r="V2826" s="711"/>
      <c r="W2826" s="711"/>
      <c r="X2826" s="711"/>
      <c r="Y2826" s="711"/>
      <c r="Z2826" s="485"/>
      <c r="AA2826" s="736"/>
      <c r="AB2826" s="484"/>
    </row>
    <row r="2827" spans="1:28" s="467" customFormat="1" x14ac:dyDescent="0.25">
      <c r="A2827" s="1210"/>
      <c r="B2827" s="1211" t="s">
        <v>2213</v>
      </c>
      <c r="C2827" s="444"/>
      <c r="D2827" s="846"/>
      <c r="E2827" s="1212"/>
      <c r="F2827" s="1213"/>
      <c r="G2827" s="847"/>
      <c r="H2827" s="711"/>
      <c r="I2827" s="711"/>
      <c r="J2827" s="711"/>
      <c r="K2827" s="711"/>
      <c r="L2827" s="711"/>
      <c r="M2827" s="711"/>
      <c r="N2827" s="711"/>
      <c r="O2827" s="711"/>
      <c r="P2827" s="711"/>
      <c r="Q2827" s="711"/>
      <c r="R2827" s="711"/>
      <c r="S2827" s="711"/>
      <c r="T2827" s="711"/>
      <c r="U2827" s="711"/>
      <c r="V2827" s="711"/>
      <c r="W2827" s="711"/>
      <c r="X2827" s="711"/>
      <c r="Y2827" s="711"/>
      <c r="Z2827" s="485"/>
      <c r="AA2827" s="736"/>
      <c r="AB2827" s="484"/>
    </row>
    <row r="2828" spans="1:28" s="467" customFormat="1" x14ac:dyDescent="0.25">
      <c r="A2828" s="1210"/>
      <c r="B2828" s="1211" t="s">
        <v>2214</v>
      </c>
      <c r="C2828" s="444"/>
      <c r="D2828" s="846"/>
      <c r="E2828" s="1212"/>
      <c r="F2828" s="1213"/>
      <c r="G2828" s="847"/>
      <c r="H2828" s="711"/>
      <c r="I2828" s="711"/>
      <c r="J2828" s="711"/>
      <c r="K2828" s="711"/>
      <c r="L2828" s="711"/>
      <c r="M2828" s="711"/>
      <c r="N2828" s="711"/>
      <c r="O2828" s="711"/>
      <c r="P2828" s="711"/>
      <c r="Q2828" s="711"/>
      <c r="R2828" s="711"/>
      <c r="S2828" s="711"/>
      <c r="T2828" s="711"/>
      <c r="U2828" s="711"/>
      <c r="V2828" s="711"/>
      <c r="W2828" s="711"/>
      <c r="X2828" s="711"/>
      <c r="Y2828" s="711"/>
      <c r="Z2828" s="485"/>
      <c r="AA2828" s="736"/>
      <c r="AB2828" s="484"/>
    </row>
    <row r="2829" spans="1:28" s="467" customFormat="1" x14ac:dyDescent="0.25">
      <c r="A2829" s="1210"/>
      <c r="B2829" s="1211" t="s">
        <v>2215</v>
      </c>
      <c r="C2829" s="444"/>
      <c r="D2829" s="846"/>
      <c r="E2829" s="1212"/>
      <c r="F2829" s="1213"/>
      <c r="G2829" s="847"/>
      <c r="H2829" s="711"/>
      <c r="I2829" s="711"/>
      <c r="J2829" s="711"/>
      <c r="K2829" s="711"/>
      <c r="L2829" s="711"/>
      <c r="M2829" s="711"/>
      <c r="N2829" s="711"/>
      <c r="O2829" s="711"/>
      <c r="P2829" s="711"/>
      <c r="Q2829" s="711"/>
      <c r="R2829" s="711"/>
      <c r="S2829" s="711"/>
      <c r="T2829" s="711"/>
      <c r="U2829" s="711"/>
      <c r="V2829" s="711"/>
      <c r="W2829" s="711"/>
      <c r="X2829" s="711"/>
      <c r="Y2829" s="711"/>
      <c r="Z2829" s="485"/>
      <c r="AA2829" s="736"/>
      <c r="AB2829" s="484"/>
    </row>
    <row r="2830" spans="1:28" s="467" customFormat="1" x14ac:dyDescent="0.25">
      <c r="A2830" s="1210"/>
      <c r="B2830" s="1211" t="s">
        <v>2216</v>
      </c>
      <c r="C2830" s="444"/>
      <c r="D2830" s="846"/>
      <c r="E2830" s="1212"/>
      <c r="F2830" s="1213"/>
      <c r="G2830" s="847"/>
      <c r="H2830" s="711"/>
      <c r="I2830" s="711"/>
      <c r="J2830" s="711"/>
      <c r="K2830" s="711"/>
      <c r="L2830" s="711"/>
      <c r="M2830" s="711"/>
      <c r="N2830" s="711"/>
      <c r="O2830" s="711"/>
      <c r="P2830" s="711"/>
      <c r="Q2830" s="711"/>
      <c r="R2830" s="711"/>
      <c r="S2830" s="711"/>
      <c r="T2830" s="711"/>
      <c r="U2830" s="711"/>
      <c r="V2830" s="711"/>
      <c r="W2830" s="711"/>
      <c r="X2830" s="711"/>
      <c r="Y2830" s="711"/>
      <c r="Z2830" s="485"/>
      <c r="AA2830" s="736"/>
      <c r="AB2830" s="484"/>
    </row>
    <row r="2831" spans="1:28" s="467" customFormat="1" x14ac:dyDescent="0.25">
      <c r="A2831" s="1210"/>
      <c r="B2831" s="1211"/>
      <c r="C2831" s="444"/>
      <c r="D2831" s="846"/>
      <c r="E2831" s="1212"/>
      <c r="F2831" s="1213"/>
      <c r="G2831" s="847"/>
      <c r="H2831" s="711"/>
      <c r="I2831" s="711"/>
      <c r="J2831" s="711"/>
      <c r="K2831" s="711"/>
      <c r="L2831" s="711"/>
      <c r="M2831" s="711"/>
      <c r="N2831" s="711"/>
      <c r="O2831" s="711"/>
      <c r="P2831" s="711"/>
      <c r="Q2831" s="711"/>
      <c r="R2831" s="711"/>
      <c r="S2831" s="711"/>
      <c r="T2831" s="711"/>
      <c r="U2831" s="711"/>
      <c r="V2831" s="711"/>
      <c r="W2831" s="711"/>
      <c r="X2831" s="711"/>
      <c r="Y2831" s="711"/>
      <c r="Z2831" s="485"/>
      <c r="AA2831" s="736"/>
      <c r="AB2831" s="484"/>
    </row>
    <row r="2832" spans="1:28" s="467" customFormat="1" ht="25.5" x14ac:dyDescent="0.25">
      <c r="A2832" s="212">
        <v>42.3</v>
      </c>
      <c r="B2832" s="1220" t="s">
        <v>153</v>
      </c>
      <c r="C2832" s="213" t="s">
        <v>751</v>
      </c>
      <c r="D2832" s="214" t="s">
        <v>1770</v>
      </c>
      <c r="E2832" s="215" t="s">
        <v>2094</v>
      </c>
      <c r="F2832" s="216" t="s">
        <v>1772</v>
      </c>
      <c r="G2832" s="217" t="s">
        <v>44</v>
      </c>
      <c r="H2832" s="218" t="s">
        <v>44</v>
      </c>
      <c r="I2832" s="218" t="s">
        <v>44</v>
      </c>
      <c r="J2832" s="218" t="s">
        <v>44</v>
      </c>
      <c r="K2832" s="1209">
        <f>SUM(L2832-15)</f>
        <v>42191</v>
      </c>
      <c r="L2832" s="218">
        <f>SUM(M2832*1)</f>
        <v>42206</v>
      </c>
      <c r="M2832" s="218">
        <f>SUM(N2832*1)</f>
        <v>42206</v>
      </c>
      <c r="N2832" s="218">
        <f>SUM(O2832-1)</f>
        <v>42206</v>
      </c>
      <c r="O2832" s="218">
        <f>SUM(U2832-3)</f>
        <v>42207</v>
      </c>
      <c r="P2832" s="218">
        <f>SUM(U2832*1)</f>
        <v>42210</v>
      </c>
      <c r="Q2832" s="218" t="s">
        <v>44</v>
      </c>
      <c r="R2832" s="218" t="s">
        <v>44</v>
      </c>
      <c r="S2832" s="218" t="s">
        <v>44</v>
      </c>
      <c r="T2832" s="218" t="s">
        <v>44</v>
      </c>
      <c r="U2832" s="218">
        <f>SUM(V2832-3)</f>
        <v>42210</v>
      </c>
      <c r="V2832" s="218">
        <f>SUM(W2832-3)</f>
        <v>42213</v>
      </c>
      <c r="W2832" s="218">
        <v>42216</v>
      </c>
      <c r="X2832" s="218">
        <f>W2832</f>
        <v>42216</v>
      </c>
      <c r="Y2832" s="218"/>
      <c r="Z2832" s="219"/>
      <c r="AA2832" s="220">
        <v>84687.79</v>
      </c>
      <c r="AB2832" s="220"/>
    </row>
    <row r="2833" spans="1:28" s="467" customFormat="1" ht="15.75" x14ac:dyDescent="0.25">
      <c r="A2833" s="1210"/>
      <c r="B2833" s="1224" t="s">
        <v>2152</v>
      </c>
      <c r="C2833" s="444"/>
      <c r="D2833" s="846"/>
      <c r="E2833" s="1212"/>
      <c r="F2833" s="1213"/>
      <c r="G2833" s="847"/>
      <c r="H2833" s="711"/>
      <c r="I2833" s="711"/>
      <c r="J2833" s="711"/>
      <c r="K2833" s="711"/>
      <c r="L2833" s="711"/>
      <c r="M2833" s="711"/>
      <c r="N2833" s="711"/>
      <c r="O2833" s="711"/>
      <c r="P2833" s="711"/>
      <c r="Q2833" s="711"/>
      <c r="R2833" s="711"/>
      <c r="S2833" s="711"/>
      <c r="T2833" s="711"/>
      <c r="U2833" s="711"/>
      <c r="V2833" s="711"/>
      <c r="W2833" s="711"/>
      <c r="X2833" s="711"/>
      <c r="Y2833" s="711"/>
      <c r="Z2833" s="485"/>
      <c r="AA2833" s="736"/>
      <c r="AB2833" s="484"/>
    </row>
    <row r="2834" spans="1:28" s="467" customFormat="1" ht="15.75" x14ac:dyDescent="0.25">
      <c r="A2834" s="1210"/>
      <c r="B2834" s="1224" t="s">
        <v>2153</v>
      </c>
      <c r="C2834" s="444"/>
      <c r="D2834" s="846"/>
      <c r="E2834" s="1212"/>
      <c r="F2834" s="1213"/>
      <c r="G2834" s="847"/>
      <c r="H2834" s="711"/>
      <c r="I2834" s="711"/>
      <c r="J2834" s="711"/>
      <c r="K2834" s="711"/>
      <c r="L2834" s="711"/>
      <c r="M2834" s="711"/>
      <c r="N2834" s="711"/>
      <c r="O2834" s="711"/>
      <c r="P2834" s="711"/>
      <c r="Q2834" s="711"/>
      <c r="R2834" s="711"/>
      <c r="S2834" s="711"/>
      <c r="T2834" s="711"/>
      <c r="U2834" s="711"/>
      <c r="V2834" s="711"/>
      <c r="W2834" s="711"/>
      <c r="X2834" s="711"/>
      <c r="Y2834" s="711"/>
      <c r="Z2834" s="485"/>
      <c r="AA2834" s="736"/>
      <c r="AB2834" s="484"/>
    </row>
    <row r="2835" spans="1:28" s="467" customFormat="1" ht="15.75" x14ac:dyDescent="0.25">
      <c r="A2835" s="1210"/>
      <c r="B2835" s="1224" t="s">
        <v>2154</v>
      </c>
      <c r="C2835" s="444"/>
      <c r="D2835" s="846"/>
      <c r="E2835" s="1212"/>
      <c r="F2835" s="1213"/>
      <c r="G2835" s="847"/>
      <c r="H2835" s="711"/>
      <c r="I2835" s="711"/>
      <c r="J2835" s="711"/>
      <c r="K2835" s="711"/>
      <c r="L2835" s="711"/>
      <c r="M2835" s="711"/>
      <c r="N2835" s="711"/>
      <c r="O2835" s="711"/>
      <c r="P2835" s="711"/>
      <c r="Q2835" s="711"/>
      <c r="R2835" s="711"/>
      <c r="S2835" s="711"/>
      <c r="T2835" s="711"/>
      <c r="U2835" s="711"/>
      <c r="V2835" s="711"/>
      <c r="W2835" s="711"/>
      <c r="X2835" s="711"/>
      <c r="Y2835" s="711"/>
      <c r="Z2835" s="485"/>
      <c r="AA2835" s="736"/>
      <c r="AB2835" s="484"/>
    </row>
    <row r="2836" spans="1:28" s="467" customFormat="1" ht="15.75" x14ac:dyDescent="0.25">
      <c r="A2836" s="1210"/>
      <c r="B2836" s="1224" t="s">
        <v>2155</v>
      </c>
      <c r="C2836" s="444"/>
      <c r="D2836" s="846"/>
      <c r="E2836" s="1212"/>
      <c r="F2836" s="1213"/>
      <c r="G2836" s="847"/>
      <c r="H2836" s="711"/>
      <c r="I2836" s="711"/>
      <c r="J2836" s="711"/>
      <c r="K2836" s="711"/>
      <c r="L2836" s="711"/>
      <c r="M2836" s="711"/>
      <c r="N2836" s="711"/>
      <c r="O2836" s="711"/>
      <c r="P2836" s="711"/>
      <c r="Q2836" s="711"/>
      <c r="R2836" s="711"/>
      <c r="S2836" s="711"/>
      <c r="T2836" s="711"/>
      <c r="U2836" s="711"/>
      <c r="V2836" s="711"/>
      <c r="W2836" s="711"/>
      <c r="X2836" s="711"/>
      <c r="Y2836" s="711"/>
      <c r="Z2836" s="485"/>
      <c r="AA2836" s="736"/>
      <c r="AB2836" s="484"/>
    </row>
    <row r="2837" spans="1:28" s="467" customFormat="1" ht="15.75" x14ac:dyDescent="0.25">
      <c r="A2837" s="1210"/>
      <c r="B2837" s="1224" t="s">
        <v>2156</v>
      </c>
      <c r="C2837" s="444"/>
      <c r="D2837" s="846"/>
      <c r="E2837" s="1212"/>
      <c r="F2837" s="1213"/>
      <c r="G2837" s="847"/>
      <c r="H2837" s="711"/>
      <c r="I2837" s="711"/>
      <c r="J2837" s="711"/>
      <c r="K2837" s="711"/>
      <c r="L2837" s="711"/>
      <c r="M2837" s="711"/>
      <c r="N2837" s="711"/>
      <c r="O2837" s="711"/>
      <c r="P2837" s="711"/>
      <c r="Q2837" s="711"/>
      <c r="R2837" s="711"/>
      <c r="S2837" s="711"/>
      <c r="T2837" s="711"/>
      <c r="U2837" s="711"/>
      <c r="V2837" s="711"/>
      <c r="W2837" s="711"/>
      <c r="X2837" s="711"/>
      <c r="Y2837" s="711"/>
      <c r="Z2837" s="485"/>
      <c r="AA2837" s="736"/>
      <c r="AB2837" s="484"/>
    </row>
    <row r="2838" spans="1:28" s="467" customFormat="1" ht="15.75" x14ac:dyDescent="0.25">
      <c r="A2838" s="1210"/>
      <c r="B2838" s="1224" t="s">
        <v>2157</v>
      </c>
      <c r="C2838" s="444"/>
      <c r="D2838" s="846"/>
      <c r="E2838" s="1212"/>
      <c r="F2838" s="1213"/>
      <c r="G2838" s="847"/>
      <c r="H2838" s="711"/>
      <c r="I2838" s="711"/>
      <c r="J2838" s="711"/>
      <c r="K2838" s="711"/>
      <c r="L2838" s="711"/>
      <c r="M2838" s="711"/>
      <c r="N2838" s="711"/>
      <c r="O2838" s="711"/>
      <c r="P2838" s="711"/>
      <c r="Q2838" s="711"/>
      <c r="R2838" s="711"/>
      <c r="S2838" s="711"/>
      <c r="T2838" s="711"/>
      <c r="U2838" s="711"/>
      <c r="V2838" s="711"/>
      <c r="W2838" s="711"/>
      <c r="X2838" s="711"/>
      <c r="Y2838" s="711"/>
      <c r="Z2838" s="485"/>
      <c r="AA2838" s="736"/>
      <c r="AB2838" s="484"/>
    </row>
    <row r="2839" spans="1:28" s="467" customFormat="1" ht="15.75" x14ac:dyDescent="0.25">
      <c r="A2839" s="1210"/>
      <c r="B2839" s="1224" t="s">
        <v>2158</v>
      </c>
      <c r="C2839" s="444"/>
      <c r="D2839" s="846"/>
      <c r="E2839" s="1212"/>
      <c r="F2839" s="1213"/>
      <c r="G2839" s="847"/>
      <c r="H2839" s="711"/>
      <c r="I2839" s="711"/>
      <c r="J2839" s="711"/>
      <c r="K2839" s="711"/>
      <c r="L2839" s="711"/>
      <c r="M2839" s="711"/>
      <c r="N2839" s="711"/>
      <c r="O2839" s="711"/>
      <c r="P2839" s="711"/>
      <c r="Q2839" s="711"/>
      <c r="R2839" s="711"/>
      <c r="S2839" s="711"/>
      <c r="T2839" s="711"/>
      <c r="U2839" s="711"/>
      <c r="V2839" s="711"/>
      <c r="W2839" s="711"/>
      <c r="X2839" s="711"/>
      <c r="Y2839" s="711"/>
      <c r="Z2839" s="485"/>
      <c r="AA2839" s="736"/>
      <c r="AB2839" s="484"/>
    </row>
    <row r="2840" spans="1:28" s="467" customFormat="1" ht="15.75" x14ac:dyDescent="0.25">
      <c r="A2840" s="1210"/>
      <c r="B2840" s="1224" t="s">
        <v>2159</v>
      </c>
      <c r="C2840" s="444"/>
      <c r="D2840" s="846"/>
      <c r="E2840" s="1212"/>
      <c r="F2840" s="1213"/>
      <c r="G2840" s="847"/>
      <c r="H2840" s="711"/>
      <c r="I2840" s="711"/>
      <c r="J2840" s="711"/>
      <c r="K2840" s="711"/>
      <c r="L2840" s="711"/>
      <c r="M2840" s="711"/>
      <c r="N2840" s="711"/>
      <c r="O2840" s="711"/>
      <c r="P2840" s="711"/>
      <c r="Q2840" s="711"/>
      <c r="R2840" s="711"/>
      <c r="S2840" s="711"/>
      <c r="T2840" s="711"/>
      <c r="U2840" s="711"/>
      <c r="V2840" s="711"/>
      <c r="W2840" s="711"/>
      <c r="X2840" s="711"/>
      <c r="Y2840" s="711"/>
      <c r="Z2840" s="485"/>
      <c r="AA2840" s="736"/>
      <c r="AB2840" s="484"/>
    </row>
    <row r="2841" spans="1:28" s="467" customFormat="1" ht="15.75" x14ac:dyDescent="0.25">
      <c r="A2841" s="1210"/>
      <c r="B2841" s="1224" t="s">
        <v>2160</v>
      </c>
      <c r="C2841" s="444"/>
      <c r="D2841" s="846"/>
      <c r="E2841" s="1212"/>
      <c r="F2841" s="1213"/>
      <c r="G2841" s="847"/>
      <c r="H2841" s="711"/>
      <c r="I2841" s="711"/>
      <c r="J2841" s="711"/>
      <c r="K2841" s="711"/>
      <c r="L2841" s="711"/>
      <c r="M2841" s="711"/>
      <c r="N2841" s="711"/>
      <c r="O2841" s="711"/>
      <c r="P2841" s="711"/>
      <c r="Q2841" s="711"/>
      <c r="R2841" s="711"/>
      <c r="S2841" s="711"/>
      <c r="T2841" s="711"/>
      <c r="U2841" s="711"/>
      <c r="V2841" s="711"/>
      <c r="W2841" s="711"/>
      <c r="X2841" s="711"/>
      <c r="Y2841" s="711"/>
      <c r="Z2841" s="485"/>
      <c r="AA2841" s="736"/>
      <c r="AB2841" s="484"/>
    </row>
    <row r="2842" spans="1:28" s="467" customFormat="1" ht="15.75" x14ac:dyDescent="0.25">
      <c r="A2842" s="1210"/>
      <c r="B2842" s="1224" t="s">
        <v>2161</v>
      </c>
      <c r="C2842" s="444"/>
      <c r="D2842" s="846"/>
      <c r="E2842" s="1212"/>
      <c r="F2842" s="1213"/>
      <c r="G2842" s="847"/>
      <c r="H2842" s="711"/>
      <c r="I2842" s="711"/>
      <c r="J2842" s="711"/>
      <c r="K2842" s="711"/>
      <c r="L2842" s="711"/>
      <c r="M2842" s="711"/>
      <c r="N2842" s="711"/>
      <c r="O2842" s="711"/>
      <c r="P2842" s="711"/>
      <c r="Q2842" s="711"/>
      <c r="R2842" s="711"/>
      <c r="S2842" s="711"/>
      <c r="T2842" s="711"/>
      <c r="U2842" s="711"/>
      <c r="V2842" s="711"/>
      <c r="W2842" s="711"/>
      <c r="X2842" s="711"/>
      <c r="Y2842" s="711"/>
      <c r="Z2842" s="485"/>
      <c r="AA2842" s="736"/>
      <c r="AB2842" s="484"/>
    </row>
    <row r="2843" spans="1:28" s="467" customFormat="1" ht="15.75" x14ac:dyDescent="0.25">
      <c r="A2843" s="1210"/>
      <c r="B2843" s="1224" t="s">
        <v>2162</v>
      </c>
      <c r="C2843" s="444"/>
      <c r="D2843" s="846"/>
      <c r="E2843" s="1212"/>
      <c r="F2843" s="1213"/>
      <c r="G2843" s="847"/>
      <c r="H2843" s="711"/>
      <c r="I2843" s="711"/>
      <c r="J2843" s="711"/>
      <c r="K2843" s="711"/>
      <c r="L2843" s="711"/>
      <c r="M2843" s="711"/>
      <c r="N2843" s="711"/>
      <c r="O2843" s="711"/>
      <c r="P2843" s="711"/>
      <c r="Q2843" s="711"/>
      <c r="R2843" s="711"/>
      <c r="S2843" s="711"/>
      <c r="T2843" s="711"/>
      <c r="U2843" s="711"/>
      <c r="V2843" s="711"/>
      <c r="W2843" s="711"/>
      <c r="X2843" s="711"/>
      <c r="Y2843" s="711"/>
      <c r="Z2843" s="485"/>
      <c r="AA2843" s="736"/>
      <c r="AB2843" s="484"/>
    </row>
    <row r="2844" spans="1:28" s="467" customFormat="1" ht="15.75" x14ac:dyDescent="0.25">
      <c r="A2844" s="1210"/>
      <c r="B2844" s="1224" t="s">
        <v>2163</v>
      </c>
      <c r="C2844" s="444"/>
      <c r="D2844" s="846"/>
      <c r="E2844" s="1212"/>
      <c r="F2844" s="1213"/>
      <c r="G2844" s="847"/>
      <c r="H2844" s="711"/>
      <c r="I2844" s="711"/>
      <c r="J2844" s="711"/>
      <c r="K2844" s="711"/>
      <c r="L2844" s="711"/>
      <c r="M2844" s="711"/>
      <c r="N2844" s="711"/>
      <c r="O2844" s="711"/>
      <c r="P2844" s="711"/>
      <c r="Q2844" s="711"/>
      <c r="R2844" s="711"/>
      <c r="S2844" s="711"/>
      <c r="T2844" s="711"/>
      <c r="U2844" s="711"/>
      <c r="V2844" s="711"/>
      <c r="W2844" s="711"/>
      <c r="X2844" s="711"/>
      <c r="Y2844" s="711"/>
      <c r="Z2844" s="485"/>
      <c r="AA2844" s="736"/>
      <c r="AB2844" s="484"/>
    </row>
    <row r="2845" spans="1:28" s="467" customFormat="1" ht="15.75" x14ac:dyDescent="0.25">
      <c r="A2845" s="1210"/>
      <c r="B2845" s="1224" t="s">
        <v>2164</v>
      </c>
      <c r="C2845" s="444"/>
      <c r="D2845" s="846"/>
      <c r="E2845" s="1212"/>
      <c r="F2845" s="1213"/>
      <c r="G2845" s="847"/>
      <c r="H2845" s="711"/>
      <c r="I2845" s="711"/>
      <c r="J2845" s="711"/>
      <c r="K2845" s="711"/>
      <c r="L2845" s="711"/>
      <c r="M2845" s="711"/>
      <c r="N2845" s="711"/>
      <c r="O2845" s="711"/>
      <c r="P2845" s="711"/>
      <c r="Q2845" s="711"/>
      <c r="R2845" s="711"/>
      <c r="S2845" s="711"/>
      <c r="T2845" s="711"/>
      <c r="U2845" s="711"/>
      <c r="V2845" s="711"/>
      <c r="W2845" s="711"/>
      <c r="X2845" s="711"/>
      <c r="Y2845" s="711"/>
      <c r="Z2845" s="485"/>
      <c r="AA2845" s="736"/>
      <c r="AB2845" s="484"/>
    </row>
    <row r="2846" spans="1:28" s="467" customFormat="1" ht="15.75" x14ac:dyDescent="0.25">
      <c r="A2846" s="1210"/>
      <c r="B2846" s="1224" t="s">
        <v>2165</v>
      </c>
      <c r="C2846" s="444"/>
      <c r="D2846" s="846"/>
      <c r="E2846" s="1212"/>
      <c r="F2846" s="1213"/>
      <c r="G2846" s="847"/>
      <c r="H2846" s="711"/>
      <c r="I2846" s="711"/>
      <c r="J2846" s="711"/>
      <c r="K2846" s="711"/>
      <c r="L2846" s="711"/>
      <c r="M2846" s="711"/>
      <c r="N2846" s="711"/>
      <c r="O2846" s="711"/>
      <c r="P2846" s="711"/>
      <c r="Q2846" s="711"/>
      <c r="R2846" s="711"/>
      <c r="S2846" s="711"/>
      <c r="T2846" s="711"/>
      <c r="U2846" s="711"/>
      <c r="V2846" s="711"/>
      <c r="W2846" s="711"/>
      <c r="X2846" s="711"/>
      <c r="Y2846" s="711"/>
      <c r="Z2846" s="485"/>
      <c r="AA2846" s="736"/>
      <c r="AB2846" s="484"/>
    </row>
    <row r="2847" spans="1:28" s="467" customFormat="1" ht="15.75" x14ac:dyDescent="0.25">
      <c r="A2847" s="1210"/>
      <c r="B2847" s="1224" t="s">
        <v>2166</v>
      </c>
      <c r="C2847" s="444"/>
      <c r="D2847" s="846"/>
      <c r="E2847" s="1212"/>
      <c r="F2847" s="1213"/>
      <c r="G2847" s="847"/>
      <c r="H2847" s="711"/>
      <c r="I2847" s="711"/>
      <c r="J2847" s="711"/>
      <c r="K2847" s="711"/>
      <c r="L2847" s="711"/>
      <c r="M2847" s="711"/>
      <c r="N2847" s="711"/>
      <c r="O2847" s="711"/>
      <c r="P2847" s="711"/>
      <c r="Q2847" s="711"/>
      <c r="R2847" s="711"/>
      <c r="S2847" s="711"/>
      <c r="T2847" s="711"/>
      <c r="U2847" s="711"/>
      <c r="V2847" s="711"/>
      <c r="W2847" s="711"/>
      <c r="X2847" s="711"/>
      <c r="Y2847" s="711"/>
      <c r="Z2847" s="485"/>
      <c r="AA2847" s="736"/>
      <c r="AB2847" s="484"/>
    </row>
    <row r="2848" spans="1:28" s="467" customFormat="1" ht="15.75" x14ac:dyDescent="0.25">
      <c r="A2848" s="1210"/>
      <c r="B2848" s="1224" t="s">
        <v>2167</v>
      </c>
      <c r="C2848" s="444"/>
      <c r="D2848" s="846"/>
      <c r="E2848" s="1212"/>
      <c r="F2848" s="1213"/>
      <c r="G2848" s="847"/>
      <c r="H2848" s="711"/>
      <c r="I2848" s="711"/>
      <c r="J2848" s="711"/>
      <c r="K2848" s="711"/>
      <c r="L2848" s="711"/>
      <c r="M2848" s="711"/>
      <c r="N2848" s="711"/>
      <c r="O2848" s="711"/>
      <c r="P2848" s="711"/>
      <c r="Q2848" s="711"/>
      <c r="R2848" s="711"/>
      <c r="S2848" s="711"/>
      <c r="T2848" s="711"/>
      <c r="U2848" s="711"/>
      <c r="V2848" s="711"/>
      <c r="W2848" s="711"/>
      <c r="X2848" s="711"/>
      <c r="Y2848" s="711"/>
      <c r="Z2848" s="485"/>
      <c r="AA2848" s="736"/>
      <c r="AB2848" s="484"/>
    </row>
    <row r="2849" spans="1:28" s="467" customFormat="1" ht="15.75" x14ac:dyDescent="0.25">
      <c r="A2849" s="1210"/>
      <c r="B2849" s="1224" t="s">
        <v>2168</v>
      </c>
      <c r="C2849" s="444"/>
      <c r="D2849" s="846"/>
      <c r="E2849" s="1212"/>
      <c r="F2849" s="1213"/>
      <c r="G2849" s="847"/>
      <c r="H2849" s="711"/>
      <c r="I2849" s="711"/>
      <c r="J2849" s="711"/>
      <c r="K2849" s="711"/>
      <c r="L2849" s="711"/>
      <c r="M2849" s="711"/>
      <c r="N2849" s="711"/>
      <c r="O2849" s="711"/>
      <c r="P2849" s="711"/>
      <c r="Q2849" s="711"/>
      <c r="R2849" s="711"/>
      <c r="S2849" s="711"/>
      <c r="T2849" s="711"/>
      <c r="U2849" s="711"/>
      <c r="V2849" s="711"/>
      <c r="W2849" s="711"/>
      <c r="X2849" s="711"/>
      <c r="Y2849" s="711"/>
      <c r="Z2849" s="485"/>
      <c r="AA2849" s="736"/>
      <c r="AB2849" s="484"/>
    </row>
    <row r="2850" spans="1:28" s="467" customFormat="1" ht="15.75" x14ac:dyDescent="0.25">
      <c r="A2850" s="1210"/>
      <c r="B2850" s="1224" t="s">
        <v>2169</v>
      </c>
      <c r="C2850" s="444"/>
      <c r="D2850" s="846"/>
      <c r="E2850" s="1212"/>
      <c r="F2850" s="1213"/>
      <c r="G2850" s="847"/>
      <c r="H2850" s="711"/>
      <c r="I2850" s="711"/>
      <c r="J2850" s="711"/>
      <c r="K2850" s="711"/>
      <c r="L2850" s="711"/>
      <c r="M2850" s="711"/>
      <c r="N2850" s="711"/>
      <c r="O2850" s="711"/>
      <c r="P2850" s="711"/>
      <c r="Q2850" s="711"/>
      <c r="R2850" s="711"/>
      <c r="S2850" s="711"/>
      <c r="T2850" s="711"/>
      <c r="U2850" s="711"/>
      <c r="V2850" s="711"/>
      <c r="W2850" s="711"/>
      <c r="X2850" s="711"/>
      <c r="Y2850" s="711"/>
      <c r="Z2850" s="485"/>
      <c r="AA2850" s="736"/>
      <c r="AB2850" s="484"/>
    </row>
    <row r="2851" spans="1:28" s="467" customFormat="1" ht="15.75" x14ac:dyDescent="0.25">
      <c r="A2851" s="1210"/>
      <c r="B2851" s="1224" t="s">
        <v>2170</v>
      </c>
      <c r="C2851" s="444"/>
      <c r="D2851" s="846"/>
      <c r="E2851" s="1212"/>
      <c r="F2851" s="1213"/>
      <c r="G2851" s="847"/>
      <c r="H2851" s="711"/>
      <c r="I2851" s="711"/>
      <c r="J2851" s="711"/>
      <c r="K2851" s="711"/>
      <c r="L2851" s="711"/>
      <c r="M2851" s="711"/>
      <c r="N2851" s="711"/>
      <c r="O2851" s="711"/>
      <c r="P2851" s="711"/>
      <c r="Q2851" s="711"/>
      <c r="R2851" s="711"/>
      <c r="S2851" s="711"/>
      <c r="T2851" s="711"/>
      <c r="U2851" s="711"/>
      <c r="V2851" s="711"/>
      <c r="W2851" s="711"/>
      <c r="X2851" s="711"/>
      <c r="Y2851" s="711"/>
      <c r="Z2851" s="485"/>
      <c r="AA2851" s="736"/>
      <c r="AB2851" s="484"/>
    </row>
    <row r="2852" spans="1:28" s="467" customFormat="1" ht="15.75" x14ac:dyDescent="0.25">
      <c r="A2852" s="1210"/>
      <c r="B2852" s="1224" t="s">
        <v>2171</v>
      </c>
      <c r="C2852" s="444"/>
      <c r="D2852" s="846"/>
      <c r="E2852" s="1212"/>
      <c r="F2852" s="1213"/>
      <c r="G2852" s="847"/>
      <c r="H2852" s="711"/>
      <c r="I2852" s="711"/>
      <c r="J2852" s="711"/>
      <c r="K2852" s="711"/>
      <c r="L2852" s="711"/>
      <c r="M2852" s="711"/>
      <c r="N2852" s="711"/>
      <c r="O2852" s="711"/>
      <c r="P2852" s="711"/>
      <c r="Q2852" s="711"/>
      <c r="R2852" s="711"/>
      <c r="S2852" s="711"/>
      <c r="T2852" s="711"/>
      <c r="U2852" s="711"/>
      <c r="V2852" s="711"/>
      <c r="W2852" s="711"/>
      <c r="X2852" s="711"/>
      <c r="Y2852" s="711"/>
      <c r="Z2852" s="485"/>
      <c r="AA2852" s="736"/>
      <c r="AB2852" s="484"/>
    </row>
    <row r="2853" spans="1:28" s="467" customFormat="1" ht="15.75" x14ac:dyDescent="0.25">
      <c r="A2853" s="1210"/>
      <c r="B2853" s="1224" t="s">
        <v>2172</v>
      </c>
      <c r="C2853" s="444"/>
      <c r="D2853" s="846"/>
      <c r="E2853" s="1212"/>
      <c r="F2853" s="1213"/>
      <c r="G2853" s="847"/>
      <c r="H2853" s="711"/>
      <c r="I2853" s="711"/>
      <c r="J2853" s="711"/>
      <c r="K2853" s="711"/>
      <c r="L2853" s="711"/>
      <c r="M2853" s="711"/>
      <c r="N2853" s="711"/>
      <c r="O2853" s="711"/>
      <c r="P2853" s="711"/>
      <c r="Q2853" s="711"/>
      <c r="R2853" s="711"/>
      <c r="S2853" s="711"/>
      <c r="T2853" s="711"/>
      <c r="U2853" s="711"/>
      <c r="V2853" s="711"/>
      <c r="W2853" s="711"/>
      <c r="X2853" s="711"/>
      <c r="Y2853" s="711"/>
      <c r="Z2853" s="485"/>
      <c r="AA2853" s="736"/>
      <c r="AB2853" s="484"/>
    </row>
    <row r="2854" spans="1:28" s="467" customFormat="1" ht="15.75" x14ac:dyDescent="0.25">
      <c r="A2854" s="1210"/>
      <c r="B2854" s="1224" t="s">
        <v>2173</v>
      </c>
      <c r="C2854" s="444"/>
      <c r="D2854" s="846"/>
      <c r="E2854" s="1212"/>
      <c r="F2854" s="1213"/>
      <c r="G2854" s="847"/>
      <c r="H2854" s="711"/>
      <c r="I2854" s="711"/>
      <c r="J2854" s="711"/>
      <c r="K2854" s="711"/>
      <c r="L2854" s="711"/>
      <c r="M2854" s="711"/>
      <c r="N2854" s="711"/>
      <c r="O2854" s="711"/>
      <c r="P2854" s="711"/>
      <c r="Q2854" s="711"/>
      <c r="R2854" s="711"/>
      <c r="S2854" s="711"/>
      <c r="T2854" s="711"/>
      <c r="U2854" s="711"/>
      <c r="V2854" s="711"/>
      <c r="W2854" s="711"/>
      <c r="X2854" s="711"/>
      <c r="Y2854" s="711"/>
      <c r="Z2854" s="485"/>
      <c r="AA2854" s="736"/>
      <c r="AB2854" s="484"/>
    </row>
    <row r="2855" spans="1:28" s="467" customFormat="1" ht="15.75" x14ac:dyDescent="0.25">
      <c r="A2855" s="1210"/>
      <c r="B2855" s="1224" t="s">
        <v>2174</v>
      </c>
      <c r="C2855" s="444"/>
      <c r="D2855" s="846"/>
      <c r="E2855" s="1212"/>
      <c r="F2855" s="1213"/>
      <c r="G2855" s="847"/>
      <c r="H2855" s="711"/>
      <c r="I2855" s="711"/>
      <c r="J2855" s="711"/>
      <c r="K2855" s="711"/>
      <c r="L2855" s="711"/>
      <c r="M2855" s="711"/>
      <c r="N2855" s="711"/>
      <c r="O2855" s="711"/>
      <c r="P2855" s="711"/>
      <c r="Q2855" s="711"/>
      <c r="R2855" s="711"/>
      <c r="S2855" s="711"/>
      <c r="T2855" s="711"/>
      <c r="U2855" s="711"/>
      <c r="V2855" s="711"/>
      <c r="W2855" s="711"/>
      <c r="X2855" s="711"/>
      <c r="Y2855" s="711"/>
      <c r="Z2855" s="485"/>
      <c r="AA2855" s="736"/>
      <c r="AB2855" s="484"/>
    </row>
    <row r="2856" spans="1:28" s="467" customFormat="1" ht="15.75" x14ac:dyDescent="0.25">
      <c r="A2856" s="1210"/>
      <c r="B2856" s="1224" t="s">
        <v>2175</v>
      </c>
      <c r="C2856" s="444"/>
      <c r="D2856" s="846"/>
      <c r="E2856" s="1212"/>
      <c r="F2856" s="1213"/>
      <c r="G2856" s="847"/>
      <c r="H2856" s="711"/>
      <c r="I2856" s="711"/>
      <c r="J2856" s="711"/>
      <c r="K2856" s="711"/>
      <c r="L2856" s="711"/>
      <c r="M2856" s="711"/>
      <c r="N2856" s="711"/>
      <c r="O2856" s="711"/>
      <c r="P2856" s="711"/>
      <c r="Q2856" s="711"/>
      <c r="R2856" s="711"/>
      <c r="S2856" s="711"/>
      <c r="T2856" s="711"/>
      <c r="U2856" s="711"/>
      <c r="V2856" s="711"/>
      <c r="W2856" s="711"/>
      <c r="X2856" s="711"/>
      <c r="Y2856" s="711"/>
      <c r="Z2856" s="485"/>
      <c r="AA2856" s="736"/>
      <c r="AB2856" s="484"/>
    </row>
    <row r="2857" spans="1:28" s="467" customFormat="1" ht="15.75" x14ac:dyDescent="0.25">
      <c r="A2857" s="1210"/>
      <c r="B2857" s="1224" t="s">
        <v>2176</v>
      </c>
      <c r="C2857" s="444"/>
      <c r="D2857" s="846"/>
      <c r="E2857" s="1212"/>
      <c r="F2857" s="1213"/>
      <c r="G2857" s="847"/>
      <c r="H2857" s="711"/>
      <c r="I2857" s="711"/>
      <c r="J2857" s="711"/>
      <c r="K2857" s="711"/>
      <c r="L2857" s="711"/>
      <c r="M2857" s="711"/>
      <c r="N2857" s="711"/>
      <c r="O2857" s="711"/>
      <c r="P2857" s="711"/>
      <c r="Q2857" s="711"/>
      <c r="R2857" s="711"/>
      <c r="S2857" s="711"/>
      <c r="T2857" s="711"/>
      <c r="U2857" s="711"/>
      <c r="V2857" s="711"/>
      <c r="W2857" s="711"/>
      <c r="X2857" s="711"/>
      <c r="Y2857" s="711"/>
      <c r="Z2857" s="485"/>
      <c r="AA2857" s="736"/>
      <c r="AB2857" s="484"/>
    </row>
    <row r="2858" spans="1:28" s="467" customFormat="1" ht="15.75" x14ac:dyDescent="0.25">
      <c r="A2858" s="1210"/>
      <c r="B2858" s="1224" t="s">
        <v>2177</v>
      </c>
      <c r="C2858" s="444"/>
      <c r="D2858" s="846"/>
      <c r="E2858" s="1212"/>
      <c r="F2858" s="1213"/>
      <c r="G2858" s="847"/>
      <c r="H2858" s="711"/>
      <c r="I2858" s="711"/>
      <c r="J2858" s="711"/>
      <c r="K2858" s="711"/>
      <c r="L2858" s="711"/>
      <c r="M2858" s="711"/>
      <c r="N2858" s="711"/>
      <c r="O2858" s="711"/>
      <c r="P2858" s="711"/>
      <c r="Q2858" s="711"/>
      <c r="R2858" s="711"/>
      <c r="S2858" s="711"/>
      <c r="T2858" s="711"/>
      <c r="U2858" s="711"/>
      <c r="V2858" s="711"/>
      <c r="W2858" s="711"/>
      <c r="X2858" s="711"/>
      <c r="Y2858" s="711"/>
      <c r="Z2858" s="485"/>
      <c r="AA2858" s="736"/>
      <c r="AB2858" s="484"/>
    </row>
    <row r="2859" spans="1:28" s="467" customFormat="1" ht="15.75" x14ac:dyDescent="0.25">
      <c r="A2859" s="1210"/>
      <c r="B2859" s="1224" t="s">
        <v>2178</v>
      </c>
      <c r="C2859" s="444"/>
      <c r="D2859" s="846"/>
      <c r="E2859" s="1212"/>
      <c r="F2859" s="1213"/>
      <c r="G2859" s="847"/>
      <c r="H2859" s="711"/>
      <c r="I2859" s="711"/>
      <c r="J2859" s="711"/>
      <c r="K2859" s="711"/>
      <c r="L2859" s="711"/>
      <c r="M2859" s="711"/>
      <c r="N2859" s="711"/>
      <c r="O2859" s="711"/>
      <c r="P2859" s="711"/>
      <c r="Q2859" s="711"/>
      <c r="R2859" s="711"/>
      <c r="S2859" s="711"/>
      <c r="T2859" s="711"/>
      <c r="U2859" s="711"/>
      <c r="V2859" s="711"/>
      <c r="W2859" s="711"/>
      <c r="X2859" s="711"/>
      <c r="Y2859" s="711"/>
      <c r="Z2859" s="485"/>
      <c r="AA2859" s="736"/>
      <c r="AB2859" s="484"/>
    </row>
    <row r="2860" spans="1:28" s="467" customFormat="1" ht="15.75" x14ac:dyDescent="0.25">
      <c r="A2860" s="1210"/>
      <c r="B2860" s="1224" t="s">
        <v>2179</v>
      </c>
      <c r="C2860" s="444"/>
      <c r="D2860" s="846"/>
      <c r="E2860" s="1212"/>
      <c r="F2860" s="1213"/>
      <c r="G2860" s="847"/>
      <c r="H2860" s="711"/>
      <c r="I2860" s="711"/>
      <c r="J2860" s="711"/>
      <c r="K2860" s="711"/>
      <c r="L2860" s="711"/>
      <c r="M2860" s="711"/>
      <c r="N2860" s="711"/>
      <c r="O2860" s="711"/>
      <c r="P2860" s="711"/>
      <c r="Q2860" s="711"/>
      <c r="R2860" s="711"/>
      <c r="S2860" s="711"/>
      <c r="T2860" s="711"/>
      <c r="U2860" s="711"/>
      <c r="V2860" s="711"/>
      <c r="W2860" s="711"/>
      <c r="X2860" s="711"/>
      <c r="Y2860" s="711"/>
      <c r="Z2860" s="485"/>
      <c r="AA2860" s="736"/>
      <c r="AB2860" s="484"/>
    </row>
    <row r="2861" spans="1:28" s="467" customFormat="1" ht="15.75" x14ac:dyDescent="0.25">
      <c r="A2861" s="1210"/>
      <c r="B2861" s="1224" t="s">
        <v>2180</v>
      </c>
      <c r="C2861" s="444"/>
      <c r="D2861" s="846"/>
      <c r="E2861" s="1212"/>
      <c r="F2861" s="1213"/>
      <c r="G2861" s="847"/>
      <c r="H2861" s="711"/>
      <c r="I2861" s="711"/>
      <c r="J2861" s="711"/>
      <c r="K2861" s="711"/>
      <c r="L2861" s="711"/>
      <c r="M2861" s="711"/>
      <c r="N2861" s="711"/>
      <c r="O2861" s="711"/>
      <c r="P2861" s="711"/>
      <c r="Q2861" s="711"/>
      <c r="R2861" s="711"/>
      <c r="S2861" s="711"/>
      <c r="T2861" s="711"/>
      <c r="U2861" s="711"/>
      <c r="V2861" s="711"/>
      <c r="W2861" s="711"/>
      <c r="X2861" s="711"/>
      <c r="Y2861" s="711"/>
      <c r="Z2861" s="485"/>
      <c r="AA2861" s="736"/>
      <c r="AB2861" s="484"/>
    </row>
    <row r="2862" spans="1:28" s="467" customFormat="1" ht="15.75" x14ac:dyDescent="0.25">
      <c r="A2862" s="1210"/>
      <c r="B2862" s="1224" t="s">
        <v>2181</v>
      </c>
      <c r="C2862" s="444"/>
      <c r="D2862" s="846"/>
      <c r="E2862" s="1212"/>
      <c r="F2862" s="1213"/>
      <c r="G2862" s="847"/>
      <c r="H2862" s="711"/>
      <c r="I2862" s="711"/>
      <c r="J2862" s="711"/>
      <c r="K2862" s="711"/>
      <c r="L2862" s="711"/>
      <c r="M2862" s="711"/>
      <c r="N2862" s="711"/>
      <c r="O2862" s="711"/>
      <c r="P2862" s="711"/>
      <c r="Q2862" s="711"/>
      <c r="R2862" s="711"/>
      <c r="S2862" s="711"/>
      <c r="T2862" s="711"/>
      <c r="U2862" s="711"/>
      <c r="V2862" s="711"/>
      <c r="W2862" s="711"/>
      <c r="X2862" s="711"/>
      <c r="Y2862" s="711"/>
      <c r="Z2862" s="485"/>
      <c r="AA2862" s="736"/>
      <c r="AB2862" s="484"/>
    </row>
    <row r="2863" spans="1:28" s="467" customFormat="1" ht="15.75" x14ac:dyDescent="0.25">
      <c r="A2863" s="1210"/>
      <c r="B2863" s="1224" t="s">
        <v>2182</v>
      </c>
      <c r="C2863" s="444"/>
      <c r="D2863" s="846"/>
      <c r="E2863" s="1212"/>
      <c r="F2863" s="1213"/>
      <c r="G2863" s="847"/>
      <c r="H2863" s="711"/>
      <c r="I2863" s="711"/>
      <c r="J2863" s="711"/>
      <c r="K2863" s="711"/>
      <c r="L2863" s="711"/>
      <c r="M2863" s="711"/>
      <c r="N2863" s="711"/>
      <c r="O2863" s="711"/>
      <c r="P2863" s="711"/>
      <c r="Q2863" s="711"/>
      <c r="R2863" s="711"/>
      <c r="S2863" s="711"/>
      <c r="T2863" s="711"/>
      <c r="U2863" s="711"/>
      <c r="V2863" s="711"/>
      <c r="W2863" s="711"/>
      <c r="X2863" s="711"/>
      <c r="Y2863" s="711"/>
      <c r="Z2863" s="485"/>
      <c r="AA2863" s="736"/>
      <c r="AB2863" s="484"/>
    </row>
    <row r="2864" spans="1:28" s="467" customFormat="1" ht="15.75" x14ac:dyDescent="0.25">
      <c r="A2864" s="1210"/>
      <c r="B2864" s="1224" t="s">
        <v>2183</v>
      </c>
      <c r="C2864" s="444"/>
      <c r="D2864" s="846"/>
      <c r="E2864" s="1212"/>
      <c r="F2864" s="1213"/>
      <c r="G2864" s="847"/>
      <c r="H2864" s="711"/>
      <c r="I2864" s="711"/>
      <c r="J2864" s="711"/>
      <c r="K2864" s="711"/>
      <c r="L2864" s="711"/>
      <c r="M2864" s="711"/>
      <c r="N2864" s="711"/>
      <c r="O2864" s="711"/>
      <c r="P2864" s="711"/>
      <c r="Q2864" s="711"/>
      <c r="R2864" s="711"/>
      <c r="S2864" s="711"/>
      <c r="T2864" s="711"/>
      <c r="U2864" s="711"/>
      <c r="V2864" s="711"/>
      <c r="W2864" s="711"/>
      <c r="X2864" s="711"/>
      <c r="Y2864" s="711"/>
      <c r="Z2864" s="485"/>
      <c r="AA2864" s="736"/>
      <c r="AB2864" s="484"/>
    </row>
    <row r="2865" spans="1:28" s="467" customFormat="1" ht="15.75" x14ac:dyDescent="0.25">
      <c r="A2865" s="1210"/>
      <c r="B2865" s="1224" t="s">
        <v>2184</v>
      </c>
      <c r="C2865" s="444"/>
      <c r="D2865" s="846"/>
      <c r="E2865" s="1212"/>
      <c r="F2865" s="1213"/>
      <c r="G2865" s="847"/>
      <c r="H2865" s="711"/>
      <c r="I2865" s="711"/>
      <c r="J2865" s="711"/>
      <c r="K2865" s="711"/>
      <c r="L2865" s="711"/>
      <c r="M2865" s="711"/>
      <c r="N2865" s="711"/>
      <c r="O2865" s="711"/>
      <c r="P2865" s="711"/>
      <c r="Q2865" s="711"/>
      <c r="R2865" s="711"/>
      <c r="S2865" s="711"/>
      <c r="T2865" s="711"/>
      <c r="U2865" s="711"/>
      <c r="V2865" s="711"/>
      <c r="W2865" s="711"/>
      <c r="X2865" s="711"/>
      <c r="Y2865" s="711"/>
      <c r="Z2865" s="485"/>
      <c r="AA2865" s="736"/>
      <c r="AB2865" s="484"/>
    </row>
    <row r="2866" spans="1:28" s="467" customFormat="1" ht="15.75" x14ac:dyDescent="0.25">
      <c r="A2866" s="1210"/>
      <c r="B2866" s="1224" t="s">
        <v>2185</v>
      </c>
      <c r="C2866" s="444"/>
      <c r="D2866" s="846"/>
      <c r="E2866" s="1212"/>
      <c r="F2866" s="1213"/>
      <c r="G2866" s="847"/>
      <c r="H2866" s="711"/>
      <c r="I2866" s="711"/>
      <c r="J2866" s="711"/>
      <c r="K2866" s="711"/>
      <c r="L2866" s="711"/>
      <c r="M2866" s="711"/>
      <c r="N2866" s="711"/>
      <c r="O2866" s="711"/>
      <c r="P2866" s="711"/>
      <c r="Q2866" s="711"/>
      <c r="R2866" s="711"/>
      <c r="S2866" s="711"/>
      <c r="T2866" s="711"/>
      <c r="U2866" s="711"/>
      <c r="V2866" s="711"/>
      <c r="W2866" s="711"/>
      <c r="X2866" s="711"/>
      <c r="Y2866" s="711"/>
      <c r="Z2866" s="485"/>
      <c r="AA2866" s="736"/>
      <c r="AB2866" s="484"/>
    </row>
    <row r="2867" spans="1:28" s="467" customFormat="1" ht="15.75" x14ac:dyDescent="0.25">
      <c r="A2867" s="1210"/>
      <c r="B2867" s="1224" t="s">
        <v>2186</v>
      </c>
      <c r="C2867" s="444"/>
      <c r="D2867" s="846"/>
      <c r="E2867" s="1212"/>
      <c r="F2867" s="1213"/>
      <c r="G2867" s="847"/>
      <c r="H2867" s="711"/>
      <c r="I2867" s="711"/>
      <c r="J2867" s="711"/>
      <c r="K2867" s="711"/>
      <c r="L2867" s="711"/>
      <c r="M2867" s="711"/>
      <c r="N2867" s="711"/>
      <c r="O2867" s="711"/>
      <c r="P2867" s="711"/>
      <c r="Q2867" s="711"/>
      <c r="R2867" s="711"/>
      <c r="S2867" s="711"/>
      <c r="T2867" s="711"/>
      <c r="U2867" s="711"/>
      <c r="V2867" s="711"/>
      <c r="W2867" s="711"/>
      <c r="X2867" s="711"/>
      <c r="Y2867" s="711"/>
      <c r="Z2867" s="485"/>
      <c r="AA2867" s="736"/>
      <c r="AB2867" s="484"/>
    </row>
    <row r="2868" spans="1:28" s="467" customFormat="1" ht="15.75" x14ac:dyDescent="0.25">
      <c r="A2868" s="1210"/>
      <c r="B2868" s="1224" t="s">
        <v>2187</v>
      </c>
      <c r="C2868" s="444"/>
      <c r="D2868" s="846"/>
      <c r="E2868" s="1212"/>
      <c r="F2868" s="1213"/>
      <c r="G2868" s="847"/>
      <c r="H2868" s="711"/>
      <c r="I2868" s="711"/>
      <c r="J2868" s="711"/>
      <c r="K2868" s="711"/>
      <c r="L2868" s="711"/>
      <c r="M2868" s="711"/>
      <c r="N2868" s="711"/>
      <c r="O2868" s="711"/>
      <c r="P2868" s="711"/>
      <c r="Q2868" s="711"/>
      <c r="R2868" s="711"/>
      <c r="S2868" s="711"/>
      <c r="T2868" s="711"/>
      <c r="U2868" s="711"/>
      <c r="V2868" s="711"/>
      <c r="W2868" s="711"/>
      <c r="X2868" s="711"/>
      <c r="Y2868" s="711"/>
      <c r="Z2868" s="485"/>
      <c r="AA2868" s="736"/>
      <c r="AB2868" s="484"/>
    </row>
    <row r="2869" spans="1:28" s="467" customFormat="1" ht="15.75" x14ac:dyDescent="0.25">
      <c r="A2869" s="1210"/>
      <c r="B2869" s="1224" t="s">
        <v>2188</v>
      </c>
      <c r="C2869" s="444"/>
      <c r="D2869" s="846"/>
      <c r="E2869" s="1212"/>
      <c r="F2869" s="1213"/>
      <c r="G2869" s="847"/>
      <c r="H2869" s="711"/>
      <c r="I2869" s="711"/>
      <c r="J2869" s="711"/>
      <c r="K2869" s="711"/>
      <c r="L2869" s="711"/>
      <c r="M2869" s="711"/>
      <c r="N2869" s="711"/>
      <c r="O2869" s="711"/>
      <c r="P2869" s="711"/>
      <c r="Q2869" s="711"/>
      <c r="R2869" s="711"/>
      <c r="S2869" s="711"/>
      <c r="T2869" s="711"/>
      <c r="U2869" s="711"/>
      <c r="V2869" s="711"/>
      <c r="W2869" s="711"/>
      <c r="X2869" s="711"/>
      <c r="Y2869" s="711"/>
      <c r="Z2869" s="485"/>
      <c r="AA2869" s="736"/>
      <c r="AB2869" s="484"/>
    </row>
    <row r="2870" spans="1:28" s="467" customFormat="1" ht="15.75" x14ac:dyDescent="0.25">
      <c r="A2870" s="1210"/>
      <c r="B2870" s="1224" t="s">
        <v>2189</v>
      </c>
      <c r="C2870" s="444"/>
      <c r="D2870" s="846"/>
      <c r="E2870" s="1212"/>
      <c r="F2870" s="1213"/>
      <c r="G2870" s="847"/>
      <c r="H2870" s="711"/>
      <c r="I2870" s="711"/>
      <c r="J2870" s="711"/>
      <c r="K2870" s="711"/>
      <c r="L2870" s="711"/>
      <c r="M2870" s="711"/>
      <c r="N2870" s="711"/>
      <c r="O2870" s="711"/>
      <c r="P2870" s="711"/>
      <c r="Q2870" s="711"/>
      <c r="R2870" s="711"/>
      <c r="S2870" s="711"/>
      <c r="T2870" s="711"/>
      <c r="U2870" s="711"/>
      <c r="V2870" s="711"/>
      <c r="W2870" s="711"/>
      <c r="X2870" s="711"/>
      <c r="Y2870" s="711"/>
      <c r="Z2870" s="485"/>
      <c r="AA2870" s="736"/>
      <c r="AB2870" s="484"/>
    </row>
    <row r="2871" spans="1:28" s="467" customFormat="1" ht="15.75" x14ac:dyDescent="0.25">
      <c r="A2871" s="1210"/>
      <c r="B2871" s="1224" t="s">
        <v>2190</v>
      </c>
      <c r="C2871" s="444"/>
      <c r="D2871" s="846"/>
      <c r="E2871" s="1212"/>
      <c r="F2871" s="1213"/>
      <c r="G2871" s="847"/>
      <c r="H2871" s="711"/>
      <c r="I2871" s="711"/>
      <c r="J2871" s="711"/>
      <c r="K2871" s="711"/>
      <c r="L2871" s="711"/>
      <c r="M2871" s="711"/>
      <c r="N2871" s="711"/>
      <c r="O2871" s="711"/>
      <c r="P2871" s="711"/>
      <c r="Q2871" s="711"/>
      <c r="R2871" s="711"/>
      <c r="S2871" s="711"/>
      <c r="T2871" s="711"/>
      <c r="U2871" s="711"/>
      <c r="V2871" s="711"/>
      <c r="W2871" s="711"/>
      <c r="X2871" s="711"/>
      <c r="Y2871" s="711"/>
      <c r="Z2871" s="485"/>
      <c r="AA2871" s="736"/>
      <c r="AB2871" s="484"/>
    </row>
    <row r="2872" spans="1:28" s="467" customFormat="1" ht="15.75" x14ac:dyDescent="0.25">
      <c r="A2872" s="1210"/>
      <c r="B2872" s="1224" t="s">
        <v>2191</v>
      </c>
      <c r="C2872" s="444"/>
      <c r="D2872" s="846"/>
      <c r="E2872" s="1212"/>
      <c r="F2872" s="1213"/>
      <c r="G2872" s="847"/>
      <c r="H2872" s="711"/>
      <c r="I2872" s="711"/>
      <c r="J2872" s="711"/>
      <c r="K2872" s="711"/>
      <c r="L2872" s="711"/>
      <c r="M2872" s="711"/>
      <c r="N2872" s="711"/>
      <c r="O2872" s="711"/>
      <c r="P2872" s="711"/>
      <c r="Q2872" s="711"/>
      <c r="R2872" s="711"/>
      <c r="S2872" s="711"/>
      <c r="T2872" s="711"/>
      <c r="U2872" s="711"/>
      <c r="V2872" s="711"/>
      <c r="W2872" s="711"/>
      <c r="X2872" s="711"/>
      <c r="Y2872" s="711"/>
      <c r="Z2872" s="485"/>
      <c r="AA2872" s="736"/>
      <c r="AB2872" s="484"/>
    </row>
    <row r="2873" spans="1:28" s="467" customFormat="1" ht="15.75" x14ac:dyDescent="0.25">
      <c r="A2873" s="1210"/>
      <c r="B2873" s="1224" t="s">
        <v>2192</v>
      </c>
      <c r="C2873" s="444"/>
      <c r="D2873" s="846"/>
      <c r="E2873" s="1212"/>
      <c r="F2873" s="1213"/>
      <c r="G2873" s="847"/>
      <c r="H2873" s="711"/>
      <c r="I2873" s="711"/>
      <c r="J2873" s="711"/>
      <c r="K2873" s="711"/>
      <c r="L2873" s="711"/>
      <c r="M2873" s="711"/>
      <c r="N2873" s="711"/>
      <c r="O2873" s="711"/>
      <c r="P2873" s="711"/>
      <c r="Q2873" s="711"/>
      <c r="R2873" s="711"/>
      <c r="S2873" s="711"/>
      <c r="T2873" s="711"/>
      <c r="U2873" s="711"/>
      <c r="V2873" s="711"/>
      <c r="W2873" s="711"/>
      <c r="X2873" s="711"/>
      <c r="Y2873" s="711"/>
      <c r="Z2873" s="485"/>
      <c r="AA2873" s="736"/>
      <c r="AB2873" s="484"/>
    </row>
    <row r="2874" spans="1:28" s="467" customFormat="1" ht="15.75" x14ac:dyDescent="0.25">
      <c r="A2874" s="1210"/>
      <c r="B2874" s="1224" t="s">
        <v>2193</v>
      </c>
      <c r="C2874" s="444"/>
      <c r="D2874" s="846"/>
      <c r="E2874" s="1212"/>
      <c r="F2874" s="1213"/>
      <c r="G2874" s="847"/>
      <c r="H2874" s="711"/>
      <c r="I2874" s="711"/>
      <c r="J2874" s="711"/>
      <c r="K2874" s="711"/>
      <c r="L2874" s="711"/>
      <c r="M2874" s="711"/>
      <c r="N2874" s="711"/>
      <c r="O2874" s="711"/>
      <c r="P2874" s="711"/>
      <c r="Q2874" s="711"/>
      <c r="R2874" s="711"/>
      <c r="S2874" s="711"/>
      <c r="T2874" s="711"/>
      <c r="U2874" s="711"/>
      <c r="V2874" s="711"/>
      <c r="W2874" s="711"/>
      <c r="X2874" s="711"/>
      <c r="Y2874" s="711"/>
      <c r="Z2874" s="485"/>
      <c r="AA2874" s="736"/>
      <c r="AB2874" s="484"/>
    </row>
    <row r="2875" spans="1:28" s="467" customFormat="1" ht="15.75" x14ac:dyDescent="0.25">
      <c r="A2875" s="1210"/>
      <c r="B2875" s="1224" t="s">
        <v>2194</v>
      </c>
      <c r="C2875" s="444"/>
      <c r="D2875" s="846"/>
      <c r="E2875" s="1212"/>
      <c r="F2875" s="1213"/>
      <c r="G2875" s="847"/>
      <c r="H2875" s="711"/>
      <c r="I2875" s="711"/>
      <c r="J2875" s="711"/>
      <c r="K2875" s="711"/>
      <c r="L2875" s="711"/>
      <c r="M2875" s="711"/>
      <c r="N2875" s="711"/>
      <c r="O2875" s="711"/>
      <c r="P2875" s="711"/>
      <c r="Q2875" s="711"/>
      <c r="R2875" s="711"/>
      <c r="S2875" s="711"/>
      <c r="T2875" s="711"/>
      <c r="U2875" s="711"/>
      <c r="V2875" s="711"/>
      <c r="W2875" s="711"/>
      <c r="X2875" s="711"/>
      <c r="Y2875" s="711"/>
      <c r="Z2875" s="485"/>
      <c r="AA2875" s="736"/>
      <c r="AB2875" s="484"/>
    </row>
    <row r="2876" spans="1:28" s="467" customFormat="1" ht="15.75" x14ac:dyDescent="0.25">
      <c r="A2876" s="1210"/>
      <c r="B2876" s="1224" t="s">
        <v>2195</v>
      </c>
      <c r="C2876" s="444"/>
      <c r="D2876" s="846"/>
      <c r="E2876" s="1212"/>
      <c r="F2876" s="1213"/>
      <c r="G2876" s="847"/>
      <c r="H2876" s="711"/>
      <c r="I2876" s="711"/>
      <c r="J2876" s="711"/>
      <c r="K2876" s="711"/>
      <c r="L2876" s="711"/>
      <c r="M2876" s="711"/>
      <c r="N2876" s="711"/>
      <c r="O2876" s="711"/>
      <c r="P2876" s="711"/>
      <c r="Q2876" s="711"/>
      <c r="R2876" s="711"/>
      <c r="S2876" s="711"/>
      <c r="T2876" s="711"/>
      <c r="U2876" s="711"/>
      <c r="V2876" s="711"/>
      <c r="W2876" s="711"/>
      <c r="X2876" s="711"/>
      <c r="Y2876" s="711"/>
      <c r="Z2876" s="485"/>
      <c r="AA2876" s="736"/>
      <c r="AB2876" s="484"/>
    </row>
    <row r="2877" spans="1:28" s="467" customFormat="1" ht="15.75" x14ac:dyDescent="0.25">
      <c r="A2877" s="1210"/>
      <c r="B2877" s="1224" t="s">
        <v>2196</v>
      </c>
      <c r="C2877" s="444"/>
      <c r="D2877" s="846"/>
      <c r="E2877" s="1212"/>
      <c r="F2877" s="1213"/>
      <c r="G2877" s="847"/>
      <c r="H2877" s="711"/>
      <c r="I2877" s="711"/>
      <c r="J2877" s="711"/>
      <c r="K2877" s="711"/>
      <c r="L2877" s="711"/>
      <c r="M2877" s="711"/>
      <c r="N2877" s="711"/>
      <c r="O2877" s="711"/>
      <c r="P2877" s="711"/>
      <c r="Q2877" s="711"/>
      <c r="R2877" s="711"/>
      <c r="S2877" s="711"/>
      <c r="T2877" s="711"/>
      <c r="U2877" s="711"/>
      <c r="V2877" s="711"/>
      <c r="W2877" s="711"/>
      <c r="X2877" s="711"/>
      <c r="Y2877" s="711"/>
      <c r="Z2877" s="485"/>
      <c r="AA2877" s="736"/>
      <c r="AB2877" s="484"/>
    </row>
    <row r="2878" spans="1:28" s="467" customFormat="1" ht="15.75" x14ac:dyDescent="0.25">
      <c r="A2878" s="1210"/>
      <c r="B2878" s="1224" t="s">
        <v>2197</v>
      </c>
      <c r="C2878" s="444"/>
      <c r="D2878" s="846"/>
      <c r="E2878" s="1212"/>
      <c r="F2878" s="1213"/>
      <c r="G2878" s="847"/>
      <c r="H2878" s="711"/>
      <c r="I2878" s="711"/>
      <c r="J2878" s="711"/>
      <c r="K2878" s="711"/>
      <c r="L2878" s="711"/>
      <c r="M2878" s="711"/>
      <c r="N2878" s="711"/>
      <c r="O2878" s="711"/>
      <c r="P2878" s="711"/>
      <c r="Q2878" s="711"/>
      <c r="R2878" s="711"/>
      <c r="S2878" s="711"/>
      <c r="T2878" s="711"/>
      <c r="U2878" s="711"/>
      <c r="V2878" s="711"/>
      <c r="W2878" s="711"/>
      <c r="X2878" s="711"/>
      <c r="Y2878" s="711"/>
      <c r="Z2878" s="485"/>
      <c r="AA2878" s="736"/>
      <c r="AB2878" s="484"/>
    </row>
    <row r="2879" spans="1:28" s="467" customFormat="1" ht="15.75" x14ac:dyDescent="0.25">
      <c r="A2879" s="1210"/>
      <c r="B2879" s="1224" t="s">
        <v>2198</v>
      </c>
      <c r="C2879" s="444"/>
      <c r="D2879" s="846"/>
      <c r="E2879" s="1212"/>
      <c r="F2879" s="1213"/>
      <c r="G2879" s="847"/>
      <c r="H2879" s="711"/>
      <c r="I2879" s="711"/>
      <c r="J2879" s="711"/>
      <c r="K2879" s="711"/>
      <c r="L2879" s="711"/>
      <c r="M2879" s="711"/>
      <c r="N2879" s="711"/>
      <c r="O2879" s="711"/>
      <c r="P2879" s="711"/>
      <c r="Q2879" s="711"/>
      <c r="R2879" s="711"/>
      <c r="S2879" s="711"/>
      <c r="T2879" s="711"/>
      <c r="U2879" s="711"/>
      <c r="V2879" s="711"/>
      <c r="W2879" s="711"/>
      <c r="X2879" s="711"/>
      <c r="Y2879" s="711"/>
      <c r="Z2879" s="485"/>
      <c r="AA2879" s="736"/>
      <c r="AB2879" s="484"/>
    </row>
    <row r="2880" spans="1:28" s="467" customFormat="1" ht="15.75" x14ac:dyDescent="0.25">
      <c r="A2880" s="1210"/>
      <c r="B2880" s="1224" t="s">
        <v>2199</v>
      </c>
      <c r="C2880" s="444"/>
      <c r="D2880" s="846"/>
      <c r="E2880" s="1212"/>
      <c r="F2880" s="1213"/>
      <c r="G2880" s="847"/>
      <c r="H2880" s="711"/>
      <c r="I2880" s="711"/>
      <c r="J2880" s="711"/>
      <c r="K2880" s="711"/>
      <c r="L2880" s="711"/>
      <c r="M2880" s="711"/>
      <c r="N2880" s="711"/>
      <c r="O2880" s="711"/>
      <c r="P2880" s="711"/>
      <c r="Q2880" s="711"/>
      <c r="R2880" s="711"/>
      <c r="S2880" s="711"/>
      <c r="T2880" s="711"/>
      <c r="U2880" s="711"/>
      <c r="V2880" s="711"/>
      <c r="W2880" s="711"/>
      <c r="X2880" s="711"/>
      <c r="Y2880" s="711"/>
      <c r="Z2880" s="485"/>
      <c r="AA2880" s="736"/>
      <c r="AB2880" s="484"/>
    </row>
    <row r="2881" spans="1:28" s="467" customFormat="1" ht="15.75" x14ac:dyDescent="0.25">
      <c r="A2881" s="1210"/>
      <c r="B2881" s="1224" t="s">
        <v>2200</v>
      </c>
      <c r="C2881" s="444"/>
      <c r="D2881" s="846"/>
      <c r="E2881" s="1212"/>
      <c r="F2881" s="1213"/>
      <c r="G2881" s="847"/>
      <c r="H2881" s="711"/>
      <c r="I2881" s="711"/>
      <c r="J2881" s="711"/>
      <c r="K2881" s="711"/>
      <c r="L2881" s="711"/>
      <c r="M2881" s="711"/>
      <c r="N2881" s="711"/>
      <c r="O2881" s="711"/>
      <c r="P2881" s="711"/>
      <c r="Q2881" s="711"/>
      <c r="R2881" s="711"/>
      <c r="S2881" s="711"/>
      <c r="T2881" s="711"/>
      <c r="U2881" s="711"/>
      <c r="V2881" s="711"/>
      <c r="W2881" s="711"/>
      <c r="X2881" s="711"/>
      <c r="Y2881" s="711"/>
      <c r="Z2881" s="485"/>
      <c r="AA2881" s="736"/>
      <c r="AB2881" s="484"/>
    </row>
    <row r="2882" spans="1:28" s="467" customFormat="1" ht="15.75" x14ac:dyDescent="0.25">
      <c r="A2882" s="1210"/>
      <c r="B2882" s="1224" t="s">
        <v>2201</v>
      </c>
      <c r="C2882" s="444"/>
      <c r="D2882" s="846"/>
      <c r="E2882" s="1212"/>
      <c r="F2882" s="1213"/>
      <c r="G2882" s="847"/>
      <c r="H2882" s="711"/>
      <c r="I2882" s="711"/>
      <c r="J2882" s="711"/>
      <c r="K2882" s="711"/>
      <c r="L2882" s="711"/>
      <c r="M2882" s="711"/>
      <c r="N2882" s="711"/>
      <c r="O2882" s="711"/>
      <c r="P2882" s="711"/>
      <c r="Q2882" s="711"/>
      <c r="R2882" s="711"/>
      <c r="S2882" s="711"/>
      <c r="T2882" s="711"/>
      <c r="U2882" s="711"/>
      <c r="V2882" s="711"/>
      <c r="W2882" s="711"/>
      <c r="X2882" s="711"/>
      <c r="Y2882" s="711"/>
      <c r="Z2882" s="485"/>
      <c r="AA2882" s="736"/>
      <c r="AB2882" s="484"/>
    </row>
    <row r="2883" spans="1:28" s="467" customFormat="1" ht="15.75" x14ac:dyDescent="0.25">
      <c r="A2883" s="1210"/>
      <c r="B2883" s="1224" t="s">
        <v>2202</v>
      </c>
      <c r="C2883" s="444"/>
      <c r="D2883" s="846"/>
      <c r="E2883" s="1212"/>
      <c r="F2883" s="1213"/>
      <c r="G2883" s="847"/>
      <c r="H2883" s="711"/>
      <c r="I2883" s="711"/>
      <c r="J2883" s="711"/>
      <c r="K2883" s="711"/>
      <c r="L2883" s="711"/>
      <c r="M2883" s="711"/>
      <c r="N2883" s="711"/>
      <c r="O2883" s="711"/>
      <c r="P2883" s="711"/>
      <c r="Q2883" s="711"/>
      <c r="R2883" s="711"/>
      <c r="S2883" s="711"/>
      <c r="T2883" s="711"/>
      <c r="U2883" s="711"/>
      <c r="V2883" s="711"/>
      <c r="W2883" s="711"/>
      <c r="X2883" s="711"/>
      <c r="Y2883" s="711"/>
      <c r="Z2883" s="485"/>
      <c r="AA2883" s="736"/>
      <c r="AB2883" s="484"/>
    </row>
    <row r="2884" spans="1:28" s="467" customFormat="1" x14ac:dyDescent="0.25">
      <c r="A2884" s="1210"/>
      <c r="B2884" s="1211" t="s">
        <v>2203</v>
      </c>
      <c r="C2884" s="444"/>
      <c r="D2884" s="846"/>
      <c r="E2884" s="1212"/>
      <c r="F2884" s="1213"/>
      <c r="G2884" s="847"/>
      <c r="H2884" s="711"/>
      <c r="I2884" s="711"/>
      <c r="J2884" s="711"/>
      <c r="K2884" s="711"/>
      <c r="L2884" s="711"/>
      <c r="M2884" s="711"/>
      <c r="N2884" s="711"/>
      <c r="O2884" s="711"/>
      <c r="P2884" s="711"/>
      <c r="Q2884" s="711"/>
      <c r="R2884" s="711"/>
      <c r="S2884" s="711"/>
      <c r="T2884" s="711"/>
      <c r="U2884" s="711"/>
      <c r="V2884" s="711"/>
      <c r="W2884" s="711"/>
      <c r="X2884" s="711"/>
      <c r="Y2884" s="711"/>
      <c r="Z2884" s="485"/>
      <c r="AA2884" s="736"/>
      <c r="AB2884" s="484"/>
    </row>
    <row r="2885" spans="1:28" s="467" customFormat="1" x14ac:dyDescent="0.25">
      <c r="A2885" s="1210"/>
      <c r="B2885" s="1211" t="s">
        <v>2204</v>
      </c>
      <c r="C2885" s="444"/>
      <c r="D2885" s="846"/>
      <c r="E2885" s="1212"/>
      <c r="F2885" s="1213"/>
      <c r="G2885" s="847"/>
      <c r="H2885" s="711"/>
      <c r="I2885" s="711"/>
      <c r="J2885" s="711"/>
      <c r="K2885" s="711"/>
      <c r="L2885" s="711"/>
      <c r="M2885" s="711"/>
      <c r="N2885" s="711"/>
      <c r="O2885" s="711"/>
      <c r="P2885" s="711"/>
      <c r="Q2885" s="711"/>
      <c r="R2885" s="711"/>
      <c r="S2885" s="711"/>
      <c r="T2885" s="711"/>
      <c r="U2885" s="711"/>
      <c r="V2885" s="711"/>
      <c r="W2885" s="711"/>
      <c r="X2885" s="711"/>
      <c r="Y2885" s="711"/>
      <c r="Z2885" s="485"/>
      <c r="AA2885" s="736"/>
      <c r="AB2885" s="484"/>
    </row>
    <row r="2886" spans="1:28" s="467" customFormat="1" x14ac:dyDescent="0.25">
      <c r="A2886" s="1210"/>
      <c r="B2886" s="1211" t="s">
        <v>2205</v>
      </c>
      <c r="C2886" s="444"/>
      <c r="D2886" s="846"/>
      <c r="E2886" s="1212"/>
      <c r="F2886" s="1213"/>
      <c r="G2886" s="847"/>
      <c r="H2886" s="711"/>
      <c r="I2886" s="711"/>
      <c r="J2886" s="711"/>
      <c r="K2886" s="711"/>
      <c r="L2886" s="711"/>
      <c r="M2886" s="711"/>
      <c r="N2886" s="711"/>
      <c r="O2886" s="711"/>
      <c r="P2886" s="711"/>
      <c r="Q2886" s="711"/>
      <c r="R2886" s="711"/>
      <c r="S2886" s="711"/>
      <c r="T2886" s="711"/>
      <c r="U2886" s="711"/>
      <c r="V2886" s="711"/>
      <c r="W2886" s="711"/>
      <c r="X2886" s="711"/>
      <c r="Y2886" s="711"/>
      <c r="Z2886" s="485"/>
      <c r="AA2886" s="736"/>
      <c r="AB2886" s="484"/>
    </row>
    <row r="2887" spans="1:28" s="467" customFormat="1" x14ac:dyDescent="0.25">
      <c r="A2887" s="1210"/>
      <c r="B2887" s="1211" t="s">
        <v>2206</v>
      </c>
      <c r="C2887" s="444"/>
      <c r="D2887" s="846"/>
      <c r="E2887" s="1212"/>
      <c r="F2887" s="1213"/>
      <c r="G2887" s="847"/>
      <c r="H2887" s="711"/>
      <c r="I2887" s="711"/>
      <c r="J2887" s="711"/>
      <c r="K2887" s="711"/>
      <c r="L2887" s="711"/>
      <c r="M2887" s="711"/>
      <c r="N2887" s="711"/>
      <c r="O2887" s="711"/>
      <c r="P2887" s="711"/>
      <c r="Q2887" s="711"/>
      <c r="R2887" s="711"/>
      <c r="S2887" s="711"/>
      <c r="T2887" s="711"/>
      <c r="U2887" s="711"/>
      <c r="V2887" s="711"/>
      <c r="W2887" s="711"/>
      <c r="X2887" s="711"/>
      <c r="Y2887" s="711"/>
      <c r="Z2887" s="485"/>
      <c r="AA2887" s="736"/>
      <c r="AB2887" s="484"/>
    </row>
    <row r="2888" spans="1:28" s="467" customFormat="1" x14ac:dyDescent="0.25">
      <c r="A2888" s="1210"/>
      <c r="B2888" s="1211" t="s">
        <v>2207</v>
      </c>
      <c r="C2888" s="444"/>
      <c r="D2888" s="846"/>
      <c r="E2888" s="1212"/>
      <c r="F2888" s="1213"/>
      <c r="G2888" s="847"/>
      <c r="H2888" s="711"/>
      <c r="I2888" s="711"/>
      <c r="J2888" s="711"/>
      <c r="K2888" s="711"/>
      <c r="L2888" s="711"/>
      <c r="M2888" s="711"/>
      <c r="N2888" s="711"/>
      <c r="O2888" s="711"/>
      <c r="P2888" s="711"/>
      <c r="Q2888" s="711"/>
      <c r="R2888" s="711"/>
      <c r="S2888" s="711"/>
      <c r="T2888" s="711"/>
      <c r="U2888" s="711"/>
      <c r="V2888" s="711"/>
      <c r="W2888" s="711"/>
      <c r="X2888" s="711"/>
      <c r="Y2888" s="711"/>
      <c r="Z2888" s="485"/>
      <c r="AA2888" s="736"/>
      <c r="AB2888" s="484"/>
    </row>
    <row r="2889" spans="1:28" s="467" customFormat="1" x14ac:dyDescent="0.25">
      <c r="A2889" s="1210"/>
      <c r="B2889" s="1211" t="s">
        <v>2208</v>
      </c>
      <c r="C2889" s="444"/>
      <c r="D2889" s="846"/>
      <c r="E2889" s="1212"/>
      <c r="F2889" s="1213"/>
      <c r="G2889" s="847"/>
      <c r="H2889" s="711"/>
      <c r="I2889" s="711"/>
      <c r="J2889" s="711"/>
      <c r="K2889" s="711"/>
      <c r="L2889" s="711"/>
      <c r="M2889" s="711"/>
      <c r="N2889" s="711"/>
      <c r="O2889" s="711"/>
      <c r="P2889" s="711"/>
      <c r="Q2889" s="711"/>
      <c r="R2889" s="711"/>
      <c r="S2889" s="711"/>
      <c r="T2889" s="711"/>
      <c r="U2889" s="711"/>
      <c r="V2889" s="711"/>
      <c r="W2889" s="711"/>
      <c r="X2889" s="711"/>
      <c r="Y2889" s="711"/>
      <c r="Z2889" s="485"/>
      <c r="AA2889" s="736"/>
      <c r="AB2889" s="484"/>
    </row>
    <row r="2890" spans="1:28" s="467" customFormat="1" x14ac:dyDescent="0.25">
      <c r="A2890" s="1210"/>
      <c r="B2890" s="1211" t="s">
        <v>2209</v>
      </c>
      <c r="C2890" s="444"/>
      <c r="D2890" s="846"/>
      <c r="E2890" s="1212"/>
      <c r="F2890" s="1213"/>
      <c r="G2890" s="847"/>
      <c r="H2890" s="711"/>
      <c r="I2890" s="711"/>
      <c r="J2890" s="711"/>
      <c r="K2890" s="711"/>
      <c r="L2890" s="711"/>
      <c r="M2890" s="711"/>
      <c r="N2890" s="711"/>
      <c r="O2890" s="711"/>
      <c r="P2890" s="711"/>
      <c r="Q2890" s="711"/>
      <c r="R2890" s="711"/>
      <c r="S2890" s="711"/>
      <c r="T2890" s="711"/>
      <c r="U2890" s="711"/>
      <c r="V2890" s="711"/>
      <c r="W2890" s="711"/>
      <c r="X2890" s="711"/>
      <c r="Y2890" s="711"/>
      <c r="Z2890" s="485"/>
      <c r="AA2890" s="736"/>
      <c r="AB2890" s="484"/>
    </row>
    <row r="2891" spans="1:28" s="467" customFormat="1" x14ac:dyDescent="0.25">
      <c r="A2891" s="1210"/>
      <c r="B2891" s="1211" t="s">
        <v>2210</v>
      </c>
      <c r="C2891" s="444"/>
      <c r="D2891" s="846"/>
      <c r="E2891" s="1212"/>
      <c r="F2891" s="1213"/>
      <c r="G2891" s="847"/>
      <c r="H2891" s="711"/>
      <c r="I2891" s="711"/>
      <c r="J2891" s="711"/>
      <c r="K2891" s="711"/>
      <c r="L2891" s="711"/>
      <c r="M2891" s="711"/>
      <c r="N2891" s="711"/>
      <c r="O2891" s="711"/>
      <c r="P2891" s="711"/>
      <c r="Q2891" s="711"/>
      <c r="R2891" s="711"/>
      <c r="S2891" s="711"/>
      <c r="T2891" s="711"/>
      <c r="U2891" s="711"/>
      <c r="V2891" s="711"/>
      <c r="W2891" s="711"/>
      <c r="X2891" s="711"/>
      <c r="Y2891" s="711"/>
      <c r="Z2891" s="485"/>
      <c r="AA2891" s="736"/>
      <c r="AB2891" s="484"/>
    </row>
    <row r="2892" spans="1:28" s="467" customFormat="1" x14ac:dyDescent="0.25">
      <c r="A2892" s="1210"/>
      <c r="B2892" s="1211" t="s">
        <v>2211</v>
      </c>
      <c r="C2892" s="444"/>
      <c r="D2892" s="846"/>
      <c r="E2892" s="1212"/>
      <c r="F2892" s="1213"/>
      <c r="G2892" s="847"/>
      <c r="H2892" s="711"/>
      <c r="I2892" s="711"/>
      <c r="J2892" s="711"/>
      <c r="K2892" s="711"/>
      <c r="L2892" s="711"/>
      <c r="M2892" s="711"/>
      <c r="N2892" s="711"/>
      <c r="O2892" s="711"/>
      <c r="P2892" s="711"/>
      <c r="Q2892" s="711"/>
      <c r="R2892" s="711"/>
      <c r="S2892" s="711"/>
      <c r="T2892" s="711"/>
      <c r="U2892" s="711"/>
      <c r="V2892" s="711"/>
      <c r="W2892" s="711"/>
      <c r="X2892" s="711"/>
      <c r="Y2892" s="711"/>
      <c r="Z2892" s="485"/>
      <c r="AA2892" s="736"/>
      <c r="AB2892" s="484"/>
    </row>
    <row r="2893" spans="1:28" s="467" customFormat="1" x14ac:dyDescent="0.25">
      <c r="A2893" s="1210"/>
      <c r="B2893" s="1211" t="s">
        <v>2212</v>
      </c>
      <c r="C2893" s="444"/>
      <c r="D2893" s="846"/>
      <c r="E2893" s="1212"/>
      <c r="F2893" s="1213"/>
      <c r="G2893" s="847"/>
      <c r="H2893" s="711"/>
      <c r="I2893" s="711"/>
      <c r="J2893" s="711"/>
      <c r="K2893" s="711"/>
      <c r="L2893" s="711"/>
      <c r="M2893" s="711"/>
      <c r="N2893" s="711"/>
      <c r="O2893" s="711"/>
      <c r="P2893" s="711"/>
      <c r="Q2893" s="711"/>
      <c r="R2893" s="711"/>
      <c r="S2893" s="711"/>
      <c r="T2893" s="711"/>
      <c r="U2893" s="711"/>
      <c r="V2893" s="711"/>
      <c r="W2893" s="711"/>
      <c r="X2893" s="711"/>
      <c r="Y2893" s="711"/>
      <c r="Z2893" s="485"/>
      <c r="AA2893" s="736"/>
      <c r="AB2893" s="484"/>
    </row>
    <row r="2894" spans="1:28" s="467" customFormat="1" x14ac:dyDescent="0.25">
      <c r="A2894" s="1210"/>
      <c r="B2894" s="1211" t="s">
        <v>2213</v>
      </c>
      <c r="C2894" s="444"/>
      <c r="D2894" s="846"/>
      <c r="E2894" s="1212"/>
      <c r="F2894" s="1213"/>
      <c r="G2894" s="847"/>
      <c r="H2894" s="711"/>
      <c r="I2894" s="711"/>
      <c r="J2894" s="711"/>
      <c r="K2894" s="711"/>
      <c r="L2894" s="711"/>
      <c r="M2894" s="711"/>
      <c r="N2894" s="711"/>
      <c r="O2894" s="711"/>
      <c r="P2894" s="711"/>
      <c r="Q2894" s="711"/>
      <c r="R2894" s="711"/>
      <c r="S2894" s="711"/>
      <c r="T2894" s="711"/>
      <c r="U2894" s="711"/>
      <c r="V2894" s="711"/>
      <c r="W2894" s="711"/>
      <c r="X2894" s="711"/>
      <c r="Y2894" s="711"/>
      <c r="Z2894" s="485"/>
      <c r="AA2894" s="736"/>
      <c r="AB2894" s="484"/>
    </row>
    <row r="2895" spans="1:28" s="467" customFormat="1" x14ac:dyDescent="0.25">
      <c r="A2895" s="1210"/>
      <c r="B2895" s="1211" t="s">
        <v>2214</v>
      </c>
      <c r="C2895" s="444"/>
      <c r="D2895" s="846"/>
      <c r="E2895" s="1212"/>
      <c r="F2895" s="1213"/>
      <c r="G2895" s="847"/>
      <c r="H2895" s="711"/>
      <c r="I2895" s="711"/>
      <c r="J2895" s="711"/>
      <c r="K2895" s="711"/>
      <c r="L2895" s="711"/>
      <c r="M2895" s="711"/>
      <c r="N2895" s="711"/>
      <c r="O2895" s="711"/>
      <c r="P2895" s="711"/>
      <c r="Q2895" s="711"/>
      <c r="R2895" s="711"/>
      <c r="S2895" s="711"/>
      <c r="T2895" s="711"/>
      <c r="U2895" s="711"/>
      <c r="V2895" s="711"/>
      <c r="W2895" s="711"/>
      <c r="X2895" s="711"/>
      <c r="Y2895" s="711"/>
      <c r="Z2895" s="485"/>
      <c r="AA2895" s="736"/>
      <c r="AB2895" s="484"/>
    </row>
    <row r="2896" spans="1:28" s="467" customFormat="1" x14ac:dyDescent="0.25">
      <c r="A2896" s="1210"/>
      <c r="B2896" s="1211" t="s">
        <v>2215</v>
      </c>
      <c r="C2896" s="444"/>
      <c r="D2896" s="846"/>
      <c r="E2896" s="1212"/>
      <c r="F2896" s="1213"/>
      <c r="G2896" s="847"/>
      <c r="H2896" s="711"/>
      <c r="I2896" s="711"/>
      <c r="J2896" s="711"/>
      <c r="K2896" s="711"/>
      <c r="L2896" s="711"/>
      <c r="M2896" s="711"/>
      <c r="N2896" s="711"/>
      <c r="O2896" s="711"/>
      <c r="P2896" s="711"/>
      <c r="Q2896" s="711"/>
      <c r="R2896" s="711"/>
      <c r="S2896" s="711"/>
      <c r="T2896" s="711"/>
      <c r="U2896" s="711"/>
      <c r="V2896" s="711"/>
      <c r="W2896" s="711"/>
      <c r="X2896" s="711"/>
      <c r="Y2896" s="711"/>
      <c r="Z2896" s="485"/>
      <c r="AA2896" s="736"/>
      <c r="AB2896" s="484"/>
    </row>
    <row r="2897" spans="1:28" s="467" customFormat="1" x14ac:dyDescent="0.25">
      <c r="A2897" s="1210"/>
      <c r="B2897" s="1211" t="s">
        <v>2216</v>
      </c>
      <c r="C2897" s="444"/>
      <c r="D2897" s="846"/>
      <c r="E2897" s="1212"/>
      <c r="F2897" s="1213"/>
      <c r="G2897" s="847"/>
      <c r="H2897" s="711"/>
      <c r="I2897" s="711"/>
      <c r="J2897" s="711"/>
      <c r="K2897" s="711"/>
      <c r="L2897" s="711"/>
      <c r="M2897" s="711"/>
      <c r="N2897" s="711"/>
      <c r="O2897" s="711"/>
      <c r="P2897" s="711"/>
      <c r="Q2897" s="711"/>
      <c r="R2897" s="711"/>
      <c r="S2897" s="711"/>
      <c r="T2897" s="711"/>
      <c r="U2897" s="711"/>
      <c r="V2897" s="711"/>
      <c r="W2897" s="711"/>
      <c r="X2897" s="711"/>
      <c r="Y2897" s="711"/>
      <c r="Z2897" s="485"/>
      <c r="AA2897" s="736"/>
      <c r="AB2897" s="484"/>
    </row>
    <row r="2898" spans="1:28" s="467" customFormat="1" x14ac:dyDescent="0.25">
      <c r="A2898" s="1210"/>
      <c r="B2898" s="1211"/>
      <c r="C2898" s="444"/>
      <c r="D2898" s="846"/>
      <c r="E2898" s="1212"/>
      <c r="F2898" s="1213"/>
      <c r="G2898" s="847"/>
      <c r="H2898" s="711"/>
      <c r="I2898" s="711"/>
      <c r="J2898" s="711"/>
      <c r="K2898" s="711"/>
      <c r="L2898" s="711"/>
      <c r="M2898" s="711"/>
      <c r="N2898" s="711"/>
      <c r="O2898" s="711"/>
      <c r="P2898" s="711"/>
      <c r="Q2898" s="711"/>
      <c r="R2898" s="711"/>
      <c r="S2898" s="711"/>
      <c r="T2898" s="711"/>
      <c r="U2898" s="711"/>
      <c r="V2898" s="711"/>
      <c r="W2898" s="711"/>
      <c r="X2898" s="711"/>
      <c r="Y2898" s="711"/>
      <c r="Z2898" s="485"/>
      <c r="AA2898" s="736"/>
      <c r="AB2898" s="484"/>
    </row>
    <row r="2899" spans="1:28" s="467" customFormat="1" ht="25.5" x14ac:dyDescent="0.25">
      <c r="A2899" s="212">
        <v>42.4</v>
      </c>
      <c r="B2899" s="1220" t="s">
        <v>153</v>
      </c>
      <c r="C2899" s="213" t="s">
        <v>307</v>
      </c>
      <c r="D2899" s="214" t="s">
        <v>1770</v>
      </c>
      <c r="E2899" s="215" t="s">
        <v>2094</v>
      </c>
      <c r="F2899" s="216" t="s">
        <v>1772</v>
      </c>
      <c r="G2899" s="217" t="s">
        <v>44</v>
      </c>
      <c r="H2899" s="218" t="s">
        <v>44</v>
      </c>
      <c r="I2899" s="218" t="s">
        <v>44</v>
      </c>
      <c r="J2899" s="218" t="s">
        <v>44</v>
      </c>
      <c r="K2899" s="1209">
        <f>SUM(L2899-15)</f>
        <v>41703</v>
      </c>
      <c r="L2899" s="218">
        <f>SUM(M2899*1)</f>
        <v>41718</v>
      </c>
      <c r="M2899" s="218">
        <f>SUM(N2899*1)</f>
        <v>41718</v>
      </c>
      <c r="N2899" s="218">
        <f>SUM(O2899-1)</f>
        <v>41718</v>
      </c>
      <c r="O2899" s="218">
        <f>SUM(U2899-3)</f>
        <v>41719</v>
      </c>
      <c r="P2899" s="218">
        <f>SUM(U2899*1)</f>
        <v>41722</v>
      </c>
      <c r="Q2899" s="218" t="s">
        <v>44</v>
      </c>
      <c r="R2899" s="218" t="s">
        <v>44</v>
      </c>
      <c r="S2899" s="218" t="s">
        <v>44</v>
      </c>
      <c r="T2899" s="218" t="s">
        <v>44</v>
      </c>
      <c r="U2899" s="218">
        <f>SUM(V2899-3)</f>
        <v>41722</v>
      </c>
      <c r="V2899" s="218">
        <f>SUM(W2899-3)</f>
        <v>41725</v>
      </c>
      <c r="W2899" s="218">
        <v>41728</v>
      </c>
      <c r="X2899" s="218">
        <f>W2899</f>
        <v>41728</v>
      </c>
      <c r="Y2899" s="218"/>
      <c r="Z2899" s="219"/>
      <c r="AA2899" s="220">
        <v>4332.05</v>
      </c>
      <c r="AB2899" s="220"/>
    </row>
    <row r="2900" spans="1:28" s="467" customFormat="1" x14ac:dyDescent="0.25">
      <c r="A2900" s="1210"/>
      <c r="B2900" s="1211" t="s">
        <v>2217</v>
      </c>
      <c r="C2900" s="444"/>
      <c r="D2900" s="846"/>
      <c r="E2900" s="1212"/>
      <c r="F2900" s="1213"/>
      <c r="G2900" s="847"/>
      <c r="H2900" s="711"/>
      <c r="I2900" s="711"/>
      <c r="J2900" s="711"/>
      <c r="K2900" s="711"/>
      <c r="L2900" s="711"/>
      <c r="M2900" s="711"/>
      <c r="N2900" s="711"/>
      <c r="O2900" s="711"/>
      <c r="P2900" s="711"/>
      <c r="Q2900" s="711"/>
      <c r="R2900" s="711"/>
      <c r="S2900" s="711"/>
      <c r="T2900" s="711"/>
      <c r="U2900" s="711"/>
      <c r="V2900" s="711"/>
      <c r="W2900" s="711"/>
      <c r="X2900" s="711"/>
      <c r="Y2900" s="711"/>
      <c r="Z2900" s="485"/>
      <c r="AA2900" s="736"/>
      <c r="AB2900" s="484"/>
    </row>
    <row r="2901" spans="1:28" s="467" customFormat="1" x14ac:dyDescent="0.25">
      <c r="A2901" s="1210"/>
      <c r="B2901" s="1211" t="s">
        <v>2218</v>
      </c>
      <c r="C2901" s="444"/>
      <c r="D2901" s="846"/>
      <c r="E2901" s="1212"/>
      <c r="F2901" s="1213"/>
      <c r="G2901" s="847"/>
      <c r="H2901" s="711"/>
      <c r="I2901" s="711"/>
      <c r="J2901" s="711"/>
      <c r="K2901" s="711"/>
      <c r="L2901" s="711"/>
      <c r="M2901" s="711"/>
      <c r="N2901" s="711"/>
      <c r="O2901" s="711"/>
      <c r="P2901" s="711"/>
      <c r="Q2901" s="711"/>
      <c r="R2901" s="711"/>
      <c r="S2901" s="711"/>
      <c r="T2901" s="711"/>
      <c r="U2901" s="711"/>
      <c r="V2901" s="711"/>
      <c r="W2901" s="711"/>
      <c r="X2901" s="711"/>
      <c r="Y2901" s="711"/>
      <c r="Z2901" s="485"/>
      <c r="AA2901" s="736"/>
      <c r="AB2901" s="484"/>
    </row>
    <row r="2902" spans="1:28" s="467" customFormat="1" x14ac:dyDescent="0.25">
      <c r="A2902" s="1210"/>
      <c r="B2902" s="1211" t="s">
        <v>2219</v>
      </c>
      <c r="C2902" s="444"/>
      <c r="D2902" s="846"/>
      <c r="E2902" s="1212"/>
      <c r="F2902" s="1213"/>
      <c r="G2902" s="847"/>
      <c r="H2902" s="711"/>
      <c r="I2902" s="711"/>
      <c r="J2902" s="711"/>
      <c r="K2902" s="711"/>
      <c r="L2902" s="711"/>
      <c r="M2902" s="711"/>
      <c r="N2902" s="711"/>
      <c r="O2902" s="711"/>
      <c r="P2902" s="711"/>
      <c r="Q2902" s="711"/>
      <c r="R2902" s="711"/>
      <c r="S2902" s="711"/>
      <c r="T2902" s="711"/>
      <c r="U2902" s="711"/>
      <c r="V2902" s="711"/>
      <c r="W2902" s="711"/>
      <c r="X2902" s="711"/>
      <c r="Y2902" s="711"/>
      <c r="Z2902" s="485"/>
      <c r="AA2902" s="736"/>
      <c r="AB2902" s="484"/>
    </row>
    <row r="2903" spans="1:28" s="467" customFormat="1" x14ac:dyDescent="0.25">
      <c r="A2903" s="1210"/>
      <c r="B2903" s="1211"/>
      <c r="C2903" s="444"/>
      <c r="D2903" s="846"/>
      <c r="E2903" s="1212"/>
      <c r="F2903" s="1213"/>
      <c r="G2903" s="847"/>
      <c r="H2903" s="711"/>
      <c r="I2903" s="711"/>
      <c r="J2903" s="711"/>
      <c r="K2903" s="711"/>
      <c r="L2903" s="711"/>
      <c r="M2903" s="711"/>
      <c r="N2903" s="711"/>
      <c r="O2903" s="711"/>
      <c r="P2903" s="711"/>
      <c r="Q2903" s="711"/>
      <c r="R2903" s="711"/>
      <c r="S2903" s="711"/>
      <c r="T2903" s="711"/>
      <c r="U2903" s="711"/>
      <c r="V2903" s="711"/>
      <c r="W2903" s="711"/>
      <c r="X2903" s="711"/>
      <c r="Y2903" s="711"/>
      <c r="Z2903" s="485"/>
      <c r="AA2903" s="736"/>
      <c r="AB2903" s="484"/>
    </row>
    <row r="2904" spans="1:28" s="467" customFormat="1" ht="25.5" x14ac:dyDescent="0.25">
      <c r="A2904" s="212">
        <v>42.5</v>
      </c>
      <c r="B2904" s="1220" t="s">
        <v>153</v>
      </c>
      <c r="C2904" s="213" t="s">
        <v>307</v>
      </c>
      <c r="D2904" s="214" t="s">
        <v>1770</v>
      </c>
      <c r="E2904" s="215" t="s">
        <v>2094</v>
      </c>
      <c r="F2904" s="216" t="s">
        <v>1772</v>
      </c>
      <c r="G2904" s="217" t="s">
        <v>44</v>
      </c>
      <c r="H2904" s="218" t="s">
        <v>44</v>
      </c>
      <c r="I2904" s="218" t="s">
        <v>44</v>
      </c>
      <c r="J2904" s="218" t="s">
        <v>44</v>
      </c>
      <c r="K2904" s="1209">
        <f>SUM(L2904-15)</f>
        <v>42160</v>
      </c>
      <c r="L2904" s="218">
        <f>SUM(M2904*1)</f>
        <v>42175</v>
      </c>
      <c r="M2904" s="218">
        <f>SUM(N2904*1)</f>
        <v>42175</v>
      </c>
      <c r="N2904" s="218">
        <f>SUM(O2904-1)</f>
        <v>42175</v>
      </c>
      <c r="O2904" s="218">
        <f>SUM(U2904-3)</f>
        <v>42176</v>
      </c>
      <c r="P2904" s="218">
        <f>SUM(U2904*1)</f>
        <v>42179</v>
      </c>
      <c r="Q2904" s="218" t="s">
        <v>44</v>
      </c>
      <c r="R2904" s="218" t="s">
        <v>44</v>
      </c>
      <c r="S2904" s="218" t="s">
        <v>44</v>
      </c>
      <c r="T2904" s="218" t="s">
        <v>44</v>
      </c>
      <c r="U2904" s="218">
        <f>SUM(V2904-3)</f>
        <v>42179</v>
      </c>
      <c r="V2904" s="218">
        <f>SUM(W2904-3)</f>
        <v>42182</v>
      </c>
      <c r="W2904" s="218">
        <v>42185</v>
      </c>
      <c r="X2904" s="218">
        <f>W2904</f>
        <v>42185</v>
      </c>
      <c r="Y2904" s="218"/>
      <c r="Z2904" s="219"/>
      <c r="AA2904" s="220">
        <v>4332.05</v>
      </c>
      <c r="AB2904" s="220"/>
    </row>
    <row r="2905" spans="1:28" s="467" customFormat="1" x14ac:dyDescent="0.25">
      <c r="A2905" s="1210"/>
      <c r="B2905" s="1211" t="s">
        <v>2217</v>
      </c>
      <c r="C2905" s="444"/>
      <c r="D2905" s="846"/>
      <c r="E2905" s="1212"/>
      <c r="F2905" s="1213"/>
      <c r="G2905" s="847"/>
      <c r="H2905" s="711"/>
      <c r="I2905" s="711"/>
      <c r="J2905" s="711"/>
      <c r="K2905" s="711"/>
      <c r="L2905" s="711"/>
      <c r="M2905" s="711"/>
      <c r="N2905" s="711"/>
      <c r="O2905" s="711"/>
      <c r="P2905" s="711"/>
      <c r="Q2905" s="711"/>
      <c r="R2905" s="711"/>
      <c r="S2905" s="711"/>
      <c r="T2905" s="711"/>
      <c r="U2905" s="711"/>
      <c r="V2905" s="711"/>
      <c r="W2905" s="711"/>
      <c r="X2905" s="711"/>
      <c r="Y2905" s="711"/>
      <c r="Z2905" s="485"/>
      <c r="AA2905" s="736"/>
      <c r="AB2905" s="484"/>
    </row>
    <row r="2906" spans="1:28" s="467" customFormat="1" x14ac:dyDescent="0.25">
      <c r="A2906" s="1210"/>
      <c r="B2906" s="1211" t="s">
        <v>2218</v>
      </c>
      <c r="C2906" s="444"/>
      <c r="D2906" s="846"/>
      <c r="E2906" s="1212"/>
      <c r="F2906" s="1213"/>
      <c r="G2906" s="847"/>
      <c r="H2906" s="711"/>
      <c r="I2906" s="711"/>
      <c r="J2906" s="711"/>
      <c r="K2906" s="711"/>
      <c r="L2906" s="711"/>
      <c r="M2906" s="711"/>
      <c r="N2906" s="711"/>
      <c r="O2906" s="711"/>
      <c r="P2906" s="711"/>
      <c r="Q2906" s="711"/>
      <c r="R2906" s="711"/>
      <c r="S2906" s="711"/>
      <c r="T2906" s="711"/>
      <c r="U2906" s="711"/>
      <c r="V2906" s="711"/>
      <c r="W2906" s="711"/>
      <c r="X2906" s="711"/>
      <c r="Y2906" s="711"/>
      <c r="Z2906" s="485"/>
      <c r="AA2906" s="736"/>
      <c r="AB2906" s="484"/>
    </row>
    <row r="2907" spans="1:28" s="467" customFormat="1" x14ac:dyDescent="0.25">
      <c r="A2907" s="1210"/>
      <c r="B2907" s="1211" t="s">
        <v>2219</v>
      </c>
      <c r="C2907" s="444"/>
      <c r="D2907" s="846"/>
      <c r="E2907" s="1212"/>
      <c r="F2907" s="1213"/>
      <c r="G2907" s="847"/>
      <c r="H2907" s="711"/>
      <c r="I2907" s="711"/>
      <c r="J2907" s="711"/>
      <c r="K2907" s="711"/>
      <c r="L2907" s="711"/>
      <c r="M2907" s="711"/>
      <c r="N2907" s="711"/>
      <c r="O2907" s="711"/>
      <c r="P2907" s="711"/>
      <c r="Q2907" s="711"/>
      <c r="R2907" s="711"/>
      <c r="S2907" s="711"/>
      <c r="T2907" s="711"/>
      <c r="U2907" s="711"/>
      <c r="V2907" s="711"/>
      <c r="W2907" s="711"/>
      <c r="X2907" s="711"/>
      <c r="Y2907" s="711"/>
      <c r="Z2907" s="485"/>
      <c r="AA2907" s="736"/>
      <c r="AB2907" s="484"/>
    </row>
    <row r="2908" spans="1:28" s="467" customFormat="1" x14ac:dyDescent="0.25">
      <c r="A2908" s="1210"/>
      <c r="B2908" s="1211"/>
      <c r="C2908" s="444"/>
      <c r="D2908" s="846"/>
      <c r="E2908" s="1212"/>
      <c r="F2908" s="1213"/>
      <c r="G2908" s="847"/>
      <c r="H2908" s="711"/>
      <c r="I2908" s="711"/>
      <c r="J2908" s="711"/>
      <c r="K2908" s="711"/>
      <c r="L2908" s="711"/>
      <c r="M2908" s="711"/>
      <c r="N2908" s="711"/>
      <c r="O2908" s="711"/>
      <c r="P2908" s="711"/>
      <c r="Q2908" s="711"/>
      <c r="R2908" s="711"/>
      <c r="S2908" s="711"/>
      <c r="T2908" s="711"/>
      <c r="U2908" s="711"/>
      <c r="V2908" s="711"/>
      <c r="W2908" s="711"/>
      <c r="X2908" s="711"/>
      <c r="Y2908" s="711"/>
      <c r="Z2908" s="485"/>
      <c r="AA2908" s="736"/>
      <c r="AB2908" s="484"/>
    </row>
    <row r="2909" spans="1:28" s="467" customFormat="1" ht="25.5" x14ac:dyDescent="0.25">
      <c r="A2909" s="212">
        <v>42.6</v>
      </c>
      <c r="B2909" s="1220" t="s">
        <v>153</v>
      </c>
      <c r="C2909" s="213" t="s">
        <v>307</v>
      </c>
      <c r="D2909" s="214" t="s">
        <v>1770</v>
      </c>
      <c r="E2909" s="215" t="s">
        <v>2094</v>
      </c>
      <c r="F2909" s="216" t="s">
        <v>1772</v>
      </c>
      <c r="G2909" s="217" t="s">
        <v>44</v>
      </c>
      <c r="H2909" s="218" t="s">
        <v>44</v>
      </c>
      <c r="I2909" s="218" t="s">
        <v>44</v>
      </c>
      <c r="J2909" s="218" t="s">
        <v>44</v>
      </c>
      <c r="K2909" s="1209">
        <f>SUM(L2909-15)</f>
        <v>42282</v>
      </c>
      <c r="L2909" s="218">
        <f>SUM(M2909*1)</f>
        <v>42297</v>
      </c>
      <c r="M2909" s="218">
        <f>SUM(N2909*1)</f>
        <v>42297</v>
      </c>
      <c r="N2909" s="218">
        <f>SUM(O2909-1)</f>
        <v>42297</v>
      </c>
      <c r="O2909" s="218">
        <f>SUM(U2909-3)</f>
        <v>42298</v>
      </c>
      <c r="P2909" s="218">
        <f>SUM(U2909*1)</f>
        <v>42301</v>
      </c>
      <c r="Q2909" s="218" t="s">
        <v>44</v>
      </c>
      <c r="R2909" s="218" t="s">
        <v>44</v>
      </c>
      <c r="S2909" s="218" t="s">
        <v>44</v>
      </c>
      <c r="T2909" s="218" t="s">
        <v>44</v>
      </c>
      <c r="U2909" s="218">
        <f>SUM(V2909-3)</f>
        <v>42301</v>
      </c>
      <c r="V2909" s="218">
        <f>SUM(W2909-3)</f>
        <v>42304</v>
      </c>
      <c r="W2909" s="218">
        <v>42307</v>
      </c>
      <c r="X2909" s="218">
        <f>W2909</f>
        <v>42307</v>
      </c>
      <c r="Y2909" s="218"/>
      <c r="Z2909" s="219"/>
      <c r="AA2909" s="220">
        <v>4332.05</v>
      </c>
      <c r="AB2909" s="220"/>
    </row>
    <row r="2910" spans="1:28" s="467" customFormat="1" x14ac:dyDescent="0.25">
      <c r="A2910" s="1210"/>
      <c r="B2910" s="1211" t="s">
        <v>2217</v>
      </c>
      <c r="C2910" s="444"/>
      <c r="D2910" s="846"/>
      <c r="E2910" s="1212"/>
      <c r="F2910" s="1213"/>
      <c r="G2910" s="847"/>
      <c r="H2910" s="711"/>
      <c r="I2910" s="711"/>
      <c r="J2910" s="711"/>
      <c r="K2910" s="711"/>
      <c r="L2910" s="711"/>
      <c r="M2910" s="711"/>
      <c r="N2910" s="711"/>
      <c r="O2910" s="711"/>
      <c r="P2910" s="711"/>
      <c r="Q2910" s="711"/>
      <c r="R2910" s="711"/>
      <c r="S2910" s="711"/>
      <c r="T2910" s="711"/>
      <c r="U2910" s="711"/>
      <c r="V2910" s="711"/>
      <c r="W2910" s="711"/>
      <c r="X2910" s="711"/>
      <c r="Y2910" s="711"/>
      <c r="Z2910" s="485"/>
      <c r="AA2910" s="736"/>
      <c r="AB2910" s="484"/>
    </row>
    <row r="2911" spans="1:28" s="467" customFormat="1" x14ac:dyDescent="0.25">
      <c r="A2911" s="1210"/>
      <c r="B2911" s="1211" t="s">
        <v>2218</v>
      </c>
      <c r="C2911" s="444"/>
      <c r="D2911" s="846"/>
      <c r="E2911" s="1212"/>
      <c r="F2911" s="1213"/>
      <c r="G2911" s="847"/>
      <c r="H2911" s="711"/>
      <c r="I2911" s="711"/>
      <c r="J2911" s="711"/>
      <c r="K2911" s="711"/>
      <c r="L2911" s="711"/>
      <c r="M2911" s="711"/>
      <c r="N2911" s="711"/>
      <c r="O2911" s="711"/>
      <c r="P2911" s="711"/>
      <c r="Q2911" s="711"/>
      <c r="R2911" s="711"/>
      <c r="S2911" s="711"/>
      <c r="T2911" s="711"/>
      <c r="U2911" s="711"/>
      <c r="V2911" s="711"/>
      <c r="W2911" s="711"/>
      <c r="X2911" s="711"/>
      <c r="Y2911" s="711"/>
      <c r="Z2911" s="485"/>
      <c r="AA2911" s="736"/>
      <c r="AB2911" s="484"/>
    </row>
    <row r="2912" spans="1:28" s="467" customFormat="1" x14ac:dyDescent="0.25">
      <c r="A2912" s="1210"/>
      <c r="B2912" s="1211" t="s">
        <v>2219</v>
      </c>
      <c r="C2912" s="444"/>
      <c r="D2912" s="846"/>
      <c r="E2912" s="1212"/>
      <c r="F2912" s="1213"/>
      <c r="G2912" s="847"/>
      <c r="H2912" s="711"/>
      <c r="I2912" s="711"/>
      <c r="J2912" s="711"/>
      <c r="K2912" s="711"/>
      <c r="L2912" s="711"/>
      <c r="M2912" s="711"/>
      <c r="N2912" s="711"/>
      <c r="O2912" s="711"/>
      <c r="P2912" s="711"/>
      <c r="Q2912" s="711"/>
      <c r="R2912" s="711"/>
      <c r="S2912" s="711"/>
      <c r="T2912" s="711"/>
      <c r="U2912" s="711"/>
      <c r="V2912" s="711"/>
      <c r="W2912" s="711"/>
      <c r="X2912" s="711"/>
      <c r="Y2912" s="711"/>
      <c r="Z2912" s="485"/>
      <c r="AA2912" s="736"/>
      <c r="AB2912" s="484"/>
    </row>
    <row r="2913" spans="1:28" s="467" customFormat="1" x14ac:dyDescent="0.25">
      <c r="A2913" s="1210"/>
      <c r="B2913" s="1211"/>
      <c r="C2913" s="444"/>
      <c r="D2913" s="846"/>
      <c r="E2913" s="1212"/>
      <c r="F2913" s="1213"/>
      <c r="G2913" s="847"/>
      <c r="H2913" s="711"/>
      <c r="I2913" s="711"/>
      <c r="J2913" s="711"/>
      <c r="K2913" s="711"/>
      <c r="L2913" s="711"/>
      <c r="M2913" s="711"/>
      <c r="N2913" s="711"/>
      <c r="O2913" s="711"/>
      <c r="P2913" s="711"/>
      <c r="Q2913" s="711"/>
      <c r="R2913" s="711"/>
      <c r="S2913" s="711"/>
      <c r="T2913" s="711"/>
      <c r="U2913" s="711"/>
      <c r="V2913" s="711"/>
      <c r="W2913" s="711"/>
      <c r="X2913" s="711"/>
      <c r="Y2913" s="711"/>
      <c r="Z2913" s="485"/>
      <c r="AA2913" s="736"/>
      <c r="AB2913" s="484"/>
    </row>
    <row r="2914" spans="1:28" s="467" customFormat="1" ht="25.5" x14ac:dyDescent="0.25">
      <c r="A2914" s="212">
        <v>42.7</v>
      </c>
      <c r="B2914" s="1220" t="s">
        <v>153</v>
      </c>
      <c r="C2914" s="213" t="s">
        <v>307</v>
      </c>
      <c r="D2914" s="214" t="s">
        <v>1770</v>
      </c>
      <c r="E2914" s="215" t="s">
        <v>2094</v>
      </c>
      <c r="F2914" s="216" t="s">
        <v>1772</v>
      </c>
      <c r="G2914" s="217" t="s">
        <v>44</v>
      </c>
      <c r="H2914" s="218" t="s">
        <v>44</v>
      </c>
      <c r="I2914" s="218" t="s">
        <v>44</v>
      </c>
      <c r="J2914" s="218" t="s">
        <v>44</v>
      </c>
      <c r="K2914" s="1209">
        <f>SUM(L2914-15)</f>
        <v>42160</v>
      </c>
      <c r="L2914" s="218">
        <f>SUM(M2914*1)</f>
        <v>42175</v>
      </c>
      <c r="M2914" s="218">
        <f>SUM(N2914*1)</f>
        <v>42175</v>
      </c>
      <c r="N2914" s="218">
        <f>SUM(O2914-1)</f>
        <v>42175</v>
      </c>
      <c r="O2914" s="218">
        <f>SUM(U2914-3)</f>
        <v>42176</v>
      </c>
      <c r="P2914" s="218">
        <f>SUM(U2914*1)</f>
        <v>42179</v>
      </c>
      <c r="Q2914" s="218" t="s">
        <v>44</v>
      </c>
      <c r="R2914" s="218" t="s">
        <v>44</v>
      </c>
      <c r="S2914" s="218" t="s">
        <v>44</v>
      </c>
      <c r="T2914" s="218" t="s">
        <v>44</v>
      </c>
      <c r="U2914" s="218">
        <f>SUM(V2914-3)</f>
        <v>42179</v>
      </c>
      <c r="V2914" s="218">
        <f>SUM(W2914-3)</f>
        <v>42182</v>
      </c>
      <c r="W2914" s="218">
        <v>42185</v>
      </c>
      <c r="X2914" s="218">
        <f>W2914</f>
        <v>42185</v>
      </c>
      <c r="Y2914" s="218"/>
      <c r="Z2914" s="219"/>
      <c r="AA2914" s="220">
        <v>5326</v>
      </c>
      <c r="AB2914" s="220"/>
    </row>
    <row r="2915" spans="1:28" s="467" customFormat="1" ht="15.75" x14ac:dyDescent="0.25">
      <c r="A2915" s="1210"/>
      <c r="B2915" s="245" t="s">
        <v>2220</v>
      </c>
      <c r="C2915" s="444"/>
      <c r="D2915" s="846"/>
      <c r="E2915" s="1212"/>
      <c r="F2915" s="1213"/>
      <c r="G2915" s="847"/>
      <c r="H2915" s="711"/>
      <c r="I2915" s="711"/>
      <c r="J2915" s="711"/>
      <c r="K2915" s="711"/>
      <c r="L2915" s="711"/>
      <c r="M2915" s="711"/>
      <c r="N2915" s="711"/>
      <c r="O2915" s="711"/>
      <c r="P2915" s="711"/>
      <c r="Q2915" s="711"/>
      <c r="R2915" s="711"/>
      <c r="S2915" s="711"/>
      <c r="T2915" s="711"/>
      <c r="U2915" s="711"/>
      <c r="V2915" s="711"/>
      <c r="W2915" s="711"/>
      <c r="X2915" s="711"/>
      <c r="Y2915" s="711"/>
      <c r="Z2915" s="485"/>
      <c r="AA2915" s="736"/>
      <c r="AB2915" s="484"/>
    </row>
    <row r="2916" spans="1:28" s="467" customFormat="1" ht="15.75" x14ac:dyDescent="0.25">
      <c r="A2916" s="1210"/>
      <c r="B2916" s="245" t="s">
        <v>2221</v>
      </c>
      <c r="C2916" s="444"/>
      <c r="D2916" s="846"/>
      <c r="E2916" s="1212"/>
      <c r="F2916" s="1213"/>
      <c r="G2916" s="847"/>
      <c r="H2916" s="711"/>
      <c r="I2916" s="711"/>
      <c r="J2916" s="711"/>
      <c r="K2916" s="711"/>
      <c r="L2916" s="711"/>
      <c r="M2916" s="711"/>
      <c r="N2916" s="711"/>
      <c r="O2916" s="711"/>
      <c r="P2916" s="711"/>
      <c r="Q2916" s="711"/>
      <c r="R2916" s="711"/>
      <c r="S2916" s="711"/>
      <c r="T2916" s="711"/>
      <c r="U2916" s="711"/>
      <c r="V2916" s="711"/>
      <c r="W2916" s="711"/>
      <c r="X2916" s="711"/>
      <c r="Y2916" s="711"/>
      <c r="Z2916" s="485"/>
      <c r="AA2916" s="736"/>
      <c r="AB2916" s="484"/>
    </row>
    <row r="2917" spans="1:28" s="467" customFormat="1" ht="15.75" x14ac:dyDescent="0.25">
      <c r="A2917" s="1210"/>
      <c r="B2917" s="245" t="s">
        <v>2222</v>
      </c>
      <c r="C2917" s="444"/>
      <c r="D2917" s="846"/>
      <c r="E2917" s="1212"/>
      <c r="F2917" s="1213"/>
      <c r="G2917" s="847"/>
      <c r="H2917" s="711"/>
      <c r="I2917" s="711"/>
      <c r="J2917" s="711"/>
      <c r="K2917" s="711"/>
      <c r="L2917" s="711"/>
      <c r="M2917" s="711"/>
      <c r="N2917" s="711"/>
      <c r="O2917" s="711"/>
      <c r="P2917" s="711"/>
      <c r="Q2917" s="711"/>
      <c r="R2917" s="711"/>
      <c r="S2917" s="711"/>
      <c r="T2917" s="711"/>
      <c r="U2917" s="711"/>
      <c r="V2917" s="711"/>
      <c r="W2917" s="711"/>
      <c r="X2917" s="711"/>
      <c r="Y2917" s="711"/>
      <c r="Z2917" s="485"/>
      <c r="AA2917" s="736"/>
      <c r="AB2917" s="484"/>
    </row>
    <row r="2918" spans="1:28" s="467" customFormat="1" x14ac:dyDescent="0.25">
      <c r="A2918" s="1210"/>
      <c r="B2918" s="1211"/>
      <c r="C2918" s="444"/>
      <c r="D2918" s="846"/>
      <c r="E2918" s="1212"/>
      <c r="F2918" s="1213"/>
      <c r="G2918" s="847"/>
      <c r="H2918" s="711"/>
      <c r="I2918" s="711"/>
      <c r="J2918" s="711"/>
      <c r="K2918" s="711"/>
      <c r="L2918" s="711"/>
      <c r="M2918" s="711"/>
      <c r="N2918" s="711"/>
      <c r="O2918" s="711"/>
      <c r="P2918" s="711"/>
      <c r="Q2918" s="711"/>
      <c r="R2918" s="711"/>
      <c r="S2918" s="711"/>
      <c r="T2918" s="711"/>
      <c r="U2918" s="711"/>
      <c r="V2918" s="711"/>
      <c r="W2918" s="711"/>
      <c r="X2918" s="711"/>
      <c r="Y2918" s="711"/>
      <c r="Z2918" s="485"/>
      <c r="AA2918" s="736"/>
      <c r="AB2918" s="484"/>
    </row>
    <row r="2919" spans="1:28" s="467" customFormat="1" ht="25.5" x14ac:dyDescent="0.25">
      <c r="A2919" s="212">
        <v>42.8</v>
      </c>
      <c r="B2919" s="1220" t="s">
        <v>153</v>
      </c>
      <c r="C2919" s="213" t="s">
        <v>307</v>
      </c>
      <c r="D2919" s="214" t="s">
        <v>1770</v>
      </c>
      <c r="E2919" s="215" t="s">
        <v>2094</v>
      </c>
      <c r="F2919" s="216" t="s">
        <v>1772</v>
      </c>
      <c r="G2919" s="217" t="s">
        <v>44</v>
      </c>
      <c r="H2919" s="218" t="s">
        <v>44</v>
      </c>
      <c r="I2919" s="218" t="s">
        <v>44</v>
      </c>
      <c r="J2919" s="218" t="s">
        <v>44</v>
      </c>
      <c r="K2919" s="1209">
        <f>SUM(L2919-15)</f>
        <v>42222</v>
      </c>
      <c r="L2919" s="218">
        <f>SUM(M2919*1)</f>
        <v>42237</v>
      </c>
      <c r="M2919" s="218">
        <f>SUM(N2919*1)</f>
        <v>42237</v>
      </c>
      <c r="N2919" s="218">
        <f>SUM(O2919-1)</f>
        <v>42237</v>
      </c>
      <c r="O2919" s="218">
        <f>SUM(U2919-3)</f>
        <v>42238</v>
      </c>
      <c r="P2919" s="218">
        <f>SUM(U2919*1)</f>
        <v>42241</v>
      </c>
      <c r="Q2919" s="218" t="s">
        <v>44</v>
      </c>
      <c r="R2919" s="218" t="s">
        <v>44</v>
      </c>
      <c r="S2919" s="218" t="s">
        <v>44</v>
      </c>
      <c r="T2919" s="218" t="s">
        <v>44</v>
      </c>
      <c r="U2919" s="218">
        <f>SUM(V2919-3)</f>
        <v>42241</v>
      </c>
      <c r="V2919" s="218">
        <f>SUM(W2919-3)</f>
        <v>42244</v>
      </c>
      <c r="W2919" s="218">
        <v>42247</v>
      </c>
      <c r="X2919" s="218">
        <f>W2919</f>
        <v>42247</v>
      </c>
      <c r="Y2919" s="218"/>
      <c r="Z2919" s="219"/>
      <c r="AA2919" s="220">
        <v>18134.810000000001</v>
      </c>
      <c r="AB2919" s="220"/>
    </row>
    <row r="2920" spans="1:28" s="467" customFormat="1" ht="15.75" x14ac:dyDescent="0.25">
      <c r="A2920" s="1210"/>
      <c r="B2920" s="245" t="s">
        <v>2223</v>
      </c>
      <c r="C2920" s="444"/>
      <c r="D2920" s="846"/>
      <c r="E2920" s="1212"/>
      <c r="F2920" s="1213"/>
      <c r="G2920" s="847"/>
      <c r="H2920" s="711"/>
      <c r="I2920" s="711"/>
      <c r="J2920" s="711"/>
      <c r="K2920" s="711"/>
      <c r="L2920" s="711"/>
      <c r="M2920" s="711"/>
      <c r="N2920" s="711"/>
      <c r="O2920" s="711"/>
      <c r="P2920" s="711"/>
      <c r="Q2920" s="711"/>
      <c r="R2920" s="711"/>
      <c r="S2920" s="711"/>
      <c r="T2920" s="711"/>
      <c r="U2920" s="711"/>
      <c r="V2920" s="711"/>
      <c r="W2920" s="711"/>
      <c r="X2920" s="711"/>
      <c r="Y2920" s="711"/>
      <c r="Z2920" s="485"/>
      <c r="AA2920" s="736"/>
      <c r="AB2920" s="484"/>
    </row>
    <row r="2921" spans="1:28" s="467" customFormat="1" ht="15.75" x14ac:dyDescent="0.25">
      <c r="A2921" s="1210"/>
      <c r="B2921" s="245" t="s">
        <v>2224</v>
      </c>
      <c r="C2921" s="444"/>
      <c r="D2921" s="846"/>
      <c r="E2921" s="1212"/>
      <c r="F2921" s="1213"/>
      <c r="G2921" s="847"/>
      <c r="H2921" s="711"/>
      <c r="I2921" s="711"/>
      <c r="J2921" s="711"/>
      <c r="K2921" s="711"/>
      <c r="L2921" s="711"/>
      <c r="M2921" s="711"/>
      <c r="N2921" s="711"/>
      <c r="O2921" s="711"/>
      <c r="P2921" s="711"/>
      <c r="Q2921" s="711"/>
      <c r="R2921" s="711"/>
      <c r="S2921" s="711"/>
      <c r="T2921" s="711"/>
      <c r="U2921" s="711"/>
      <c r="V2921" s="711"/>
      <c r="W2921" s="711"/>
      <c r="X2921" s="711"/>
      <c r="Y2921" s="711"/>
      <c r="Z2921" s="485"/>
      <c r="AA2921" s="736"/>
      <c r="AB2921" s="484"/>
    </row>
    <row r="2922" spans="1:28" s="467" customFormat="1" ht="15.75" x14ac:dyDescent="0.25">
      <c r="A2922" s="1210"/>
      <c r="B2922" s="245" t="s">
        <v>2225</v>
      </c>
      <c r="C2922" s="444"/>
      <c r="D2922" s="846"/>
      <c r="E2922" s="1212"/>
      <c r="F2922" s="1213"/>
      <c r="G2922" s="847"/>
      <c r="H2922" s="711"/>
      <c r="I2922" s="711"/>
      <c r="J2922" s="711"/>
      <c r="K2922" s="711"/>
      <c r="L2922" s="711"/>
      <c r="M2922" s="711"/>
      <c r="N2922" s="711"/>
      <c r="O2922" s="711"/>
      <c r="P2922" s="711"/>
      <c r="Q2922" s="711"/>
      <c r="R2922" s="711"/>
      <c r="S2922" s="711"/>
      <c r="T2922" s="711"/>
      <c r="U2922" s="711"/>
      <c r="V2922" s="711"/>
      <c r="W2922" s="711"/>
      <c r="X2922" s="711"/>
      <c r="Y2922" s="711"/>
      <c r="Z2922" s="485"/>
      <c r="AA2922" s="736"/>
      <c r="AB2922" s="484"/>
    </row>
    <row r="2923" spans="1:28" s="467" customFormat="1" ht="15.75" x14ac:dyDescent="0.25">
      <c r="A2923" s="1210"/>
      <c r="B2923" s="245" t="s">
        <v>2226</v>
      </c>
      <c r="C2923" s="444"/>
      <c r="D2923" s="846"/>
      <c r="E2923" s="1212"/>
      <c r="F2923" s="1213"/>
      <c r="G2923" s="847"/>
      <c r="H2923" s="711"/>
      <c r="I2923" s="711"/>
      <c r="J2923" s="711"/>
      <c r="K2923" s="711"/>
      <c r="L2923" s="711"/>
      <c r="M2923" s="711"/>
      <c r="N2923" s="711"/>
      <c r="O2923" s="711"/>
      <c r="P2923" s="711"/>
      <c r="Q2923" s="711"/>
      <c r="R2923" s="711"/>
      <c r="S2923" s="711"/>
      <c r="T2923" s="711"/>
      <c r="U2923" s="711"/>
      <c r="V2923" s="711"/>
      <c r="W2923" s="711"/>
      <c r="X2923" s="711"/>
      <c r="Y2923" s="711"/>
      <c r="Z2923" s="485"/>
      <c r="AA2923" s="736"/>
      <c r="AB2923" s="484"/>
    </row>
    <row r="2924" spans="1:28" s="467" customFormat="1" ht="15.75" x14ac:dyDescent="0.25">
      <c r="A2924" s="1210"/>
      <c r="B2924" s="245" t="s">
        <v>2227</v>
      </c>
      <c r="C2924" s="444"/>
      <c r="D2924" s="846"/>
      <c r="E2924" s="1212"/>
      <c r="F2924" s="1213"/>
      <c r="G2924" s="847"/>
      <c r="H2924" s="711"/>
      <c r="I2924" s="711"/>
      <c r="J2924" s="711"/>
      <c r="K2924" s="711"/>
      <c r="L2924" s="711"/>
      <c r="M2924" s="711"/>
      <c r="N2924" s="711"/>
      <c r="O2924" s="711"/>
      <c r="P2924" s="711"/>
      <c r="Q2924" s="711"/>
      <c r="R2924" s="711"/>
      <c r="S2924" s="711"/>
      <c r="T2924" s="711"/>
      <c r="U2924" s="711"/>
      <c r="V2924" s="711"/>
      <c r="W2924" s="711"/>
      <c r="X2924" s="711"/>
      <c r="Y2924" s="711"/>
      <c r="Z2924" s="485"/>
      <c r="AA2924" s="736"/>
      <c r="AB2924" s="484"/>
    </row>
    <row r="2925" spans="1:28" s="467" customFormat="1" ht="15.75" x14ac:dyDescent="0.25">
      <c r="A2925" s="1210"/>
      <c r="B2925" s="245" t="s">
        <v>2228</v>
      </c>
      <c r="C2925" s="444"/>
      <c r="D2925" s="846"/>
      <c r="E2925" s="1212"/>
      <c r="F2925" s="1213"/>
      <c r="G2925" s="847"/>
      <c r="H2925" s="711"/>
      <c r="I2925" s="711"/>
      <c r="J2925" s="711"/>
      <c r="K2925" s="711"/>
      <c r="L2925" s="711"/>
      <c r="M2925" s="711"/>
      <c r="N2925" s="711"/>
      <c r="O2925" s="711"/>
      <c r="P2925" s="711"/>
      <c r="Q2925" s="711"/>
      <c r="R2925" s="711"/>
      <c r="S2925" s="711"/>
      <c r="T2925" s="711"/>
      <c r="U2925" s="711"/>
      <c r="V2925" s="711"/>
      <c r="W2925" s="711"/>
      <c r="X2925" s="711"/>
      <c r="Y2925" s="711"/>
      <c r="Z2925" s="485"/>
      <c r="AA2925" s="736"/>
      <c r="AB2925" s="484"/>
    </row>
    <row r="2926" spans="1:28" s="467" customFormat="1" ht="15.75" x14ac:dyDescent="0.25">
      <c r="A2926" s="1210"/>
      <c r="B2926" s="245" t="s">
        <v>2229</v>
      </c>
      <c r="C2926" s="444"/>
      <c r="D2926" s="846"/>
      <c r="E2926" s="1212"/>
      <c r="F2926" s="1213"/>
      <c r="G2926" s="847"/>
      <c r="H2926" s="711"/>
      <c r="I2926" s="711"/>
      <c r="J2926" s="711"/>
      <c r="K2926" s="711"/>
      <c r="L2926" s="711"/>
      <c r="M2926" s="711"/>
      <c r="N2926" s="711"/>
      <c r="O2926" s="711"/>
      <c r="P2926" s="711"/>
      <c r="Q2926" s="711"/>
      <c r="R2926" s="711"/>
      <c r="S2926" s="711"/>
      <c r="T2926" s="711"/>
      <c r="U2926" s="711"/>
      <c r="V2926" s="711"/>
      <c r="W2926" s="711"/>
      <c r="X2926" s="711"/>
      <c r="Y2926" s="711"/>
      <c r="Z2926" s="485"/>
      <c r="AA2926" s="736"/>
      <c r="AB2926" s="484"/>
    </row>
    <row r="2927" spans="1:28" s="467" customFormat="1" ht="15.75" x14ac:dyDescent="0.25">
      <c r="A2927" s="1210"/>
      <c r="B2927" s="245" t="s">
        <v>2230</v>
      </c>
      <c r="C2927" s="444"/>
      <c r="D2927" s="846"/>
      <c r="E2927" s="1212"/>
      <c r="F2927" s="1213"/>
      <c r="G2927" s="847"/>
      <c r="H2927" s="711"/>
      <c r="I2927" s="711"/>
      <c r="J2927" s="711"/>
      <c r="K2927" s="711"/>
      <c r="L2927" s="711"/>
      <c r="M2927" s="711"/>
      <c r="N2927" s="711"/>
      <c r="O2927" s="711"/>
      <c r="P2927" s="711"/>
      <c r="Q2927" s="711"/>
      <c r="R2927" s="711"/>
      <c r="S2927" s="711"/>
      <c r="T2927" s="711"/>
      <c r="U2927" s="711"/>
      <c r="V2927" s="711"/>
      <c r="W2927" s="711"/>
      <c r="X2927" s="711"/>
      <c r="Y2927" s="711"/>
      <c r="Z2927" s="485"/>
      <c r="AA2927" s="736"/>
      <c r="AB2927" s="484"/>
    </row>
    <row r="2928" spans="1:28" s="467" customFormat="1" x14ac:dyDescent="0.25">
      <c r="A2928" s="1210"/>
      <c r="B2928" s="1211"/>
      <c r="C2928" s="444"/>
      <c r="D2928" s="846"/>
      <c r="E2928" s="1212"/>
      <c r="F2928" s="1213"/>
      <c r="G2928" s="847"/>
      <c r="H2928" s="711"/>
      <c r="I2928" s="711"/>
      <c r="J2928" s="711"/>
      <c r="K2928" s="711"/>
      <c r="L2928" s="711"/>
      <c r="M2928" s="711"/>
      <c r="N2928" s="711"/>
      <c r="O2928" s="711"/>
      <c r="P2928" s="711"/>
      <c r="Q2928" s="711"/>
      <c r="R2928" s="711"/>
      <c r="S2928" s="711"/>
      <c r="T2928" s="711"/>
      <c r="U2928" s="711"/>
      <c r="V2928" s="711"/>
      <c r="W2928" s="711"/>
      <c r="X2928" s="711"/>
      <c r="Y2928" s="711"/>
      <c r="Z2928" s="485"/>
      <c r="AA2928" s="736"/>
      <c r="AB2928" s="484"/>
    </row>
    <row r="2929" spans="1:28" s="467" customFormat="1" ht="25.5" x14ac:dyDescent="0.25">
      <c r="A2929" s="212">
        <v>42.9</v>
      </c>
      <c r="B2929" s="1220" t="s">
        <v>153</v>
      </c>
      <c r="C2929" s="213" t="s">
        <v>307</v>
      </c>
      <c r="D2929" s="214" t="s">
        <v>1770</v>
      </c>
      <c r="E2929" s="215" t="s">
        <v>2094</v>
      </c>
      <c r="F2929" s="216" t="s">
        <v>1772</v>
      </c>
      <c r="G2929" s="217" t="s">
        <v>44</v>
      </c>
      <c r="H2929" s="218" t="s">
        <v>44</v>
      </c>
      <c r="I2929" s="218" t="s">
        <v>44</v>
      </c>
      <c r="J2929" s="218" t="s">
        <v>44</v>
      </c>
      <c r="K2929" s="1209">
        <f>SUM(L2929-15)</f>
        <v>42128</v>
      </c>
      <c r="L2929" s="218">
        <f>SUM(M2929*1)</f>
        <v>42143</v>
      </c>
      <c r="M2929" s="218">
        <f>SUM(N2929*1)</f>
        <v>42143</v>
      </c>
      <c r="N2929" s="218">
        <f>SUM(O2929-1)</f>
        <v>42143</v>
      </c>
      <c r="O2929" s="218">
        <f>SUM(U2929-3)</f>
        <v>42144</v>
      </c>
      <c r="P2929" s="218">
        <f>SUM(U2929*1)</f>
        <v>42147</v>
      </c>
      <c r="Q2929" s="218" t="s">
        <v>44</v>
      </c>
      <c r="R2929" s="218" t="s">
        <v>44</v>
      </c>
      <c r="S2929" s="218" t="s">
        <v>44</v>
      </c>
      <c r="T2929" s="218" t="s">
        <v>44</v>
      </c>
      <c r="U2929" s="218">
        <f>SUM(V2929-3)</f>
        <v>42147</v>
      </c>
      <c r="V2929" s="218">
        <f>SUM(W2929-3)</f>
        <v>42150</v>
      </c>
      <c r="W2929" s="218">
        <v>42153</v>
      </c>
      <c r="X2929" s="218">
        <f>W2929</f>
        <v>42153</v>
      </c>
      <c r="Y2929" s="218"/>
      <c r="Z2929" s="219"/>
      <c r="AA2929" s="220">
        <v>24574.06</v>
      </c>
      <c r="AB2929" s="220"/>
    </row>
    <row r="2930" spans="1:28" s="467" customFormat="1" ht="15.75" x14ac:dyDescent="0.25">
      <c r="A2930" s="1210"/>
      <c r="B2930" s="245" t="s">
        <v>2231</v>
      </c>
      <c r="C2930" s="444"/>
      <c r="D2930" s="846"/>
      <c r="E2930" s="1212"/>
      <c r="F2930" s="1213"/>
      <c r="G2930" s="847"/>
      <c r="H2930" s="711"/>
      <c r="I2930" s="711"/>
      <c r="J2930" s="711"/>
      <c r="K2930" s="711"/>
      <c r="L2930" s="711"/>
      <c r="M2930" s="711"/>
      <c r="N2930" s="711"/>
      <c r="O2930" s="711"/>
      <c r="P2930" s="711"/>
      <c r="Q2930" s="711"/>
      <c r="R2930" s="711"/>
      <c r="S2930" s="711"/>
      <c r="T2930" s="711"/>
      <c r="U2930" s="711"/>
      <c r="V2930" s="711"/>
      <c r="W2930" s="711"/>
      <c r="X2930" s="711"/>
      <c r="Y2930" s="711"/>
      <c r="Z2930" s="485"/>
      <c r="AA2930" s="736"/>
      <c r="AB2930" s="484"/>
    </row>
    <row r="2931" spans="1:28" s="467" customFormat="1" ht="15.75" x14ac:dyDescent="0.25">
      <c r="A2931" s="1210"/>
      <c r="B2931" s="1225" t="s">
        <v>2232</v>
      </c>
      <c r="C2931" s="444"/>
      <c r="D2931" s="846"/>
      <c r="E2931" s="1212"/>
      <c r="F2931" s="1213"/>
      <c r="G2931" s="847"/>
      <c r="H2931" s="711"/>
      <c r="I2931" s="711"/>
      <c r="J2931" s="711"/>
      <c r="K2931" s="711"/>
      <c r="L2931" s="711"/>
      <c r="M2931" s="711"/>
      <c r="N2931" s="711"/>
      <c r="O2931" s="711"/>
      <c r="P2931" s="711"/>
      <c r="Q2931" s="711"/>
      <c r="R2931" s="711"/>
      <c r="S2931" s="711"/>
      <c r="T2931" s="711"/>
      <c r="U2931" s="711"/>
      <c r="V2931" s="711"/>
      <c r="W2931" s="711"/>
      <c r="X2931" s="711"/>
      <c r="Y2931" s="711"/>
      <c r="Z2931" s="485"/>
      <c r="AA2931" s="736"/>
      <c r="AB2931" s="484"/>
    </row>
    <row r="2932" spans="1:28" s="467" customFormat="1" ht="15.75" x14ac:dyDescent="0.25">
      <c r="A2932" s="1210"/>
      <c r="B2932" s="1226" t="s">
        <v>2233</v>
      </c>
      <c r="C2932" s="444"/>
      <c r="D2932" s="846"/>
      <c r="E2932" s="1212"/>
      <c r="F2932" s="1213"/>
      <c r="G2932" s="847"/>
      <c r="H2932" s="711"/>
      <c r="I2932" s="711"/>
      <c r="J2932" s="711"/>
      <c r="K2932" s="711"/>
      <c r="L2932" s="711"/>
      <c r="M2932" s="711"/>
      <c r="N2932" s="711"/>
      <c r="O2932" s="711"/>
      <c r="P2932" s="711"/>
      <c r="Q2932" s="711"/>
      <c r="R2932" s="711"/>
      <c r="S2932" s="711"/>
      <c r="T2932" s="711"/>
      <c r="U2932" s="711"/>
      <c r="V2932" s="711"/>
      <c r="W2932" s="711"/>
      <c r="X2932" s="711"/>
      <c r="Y2932" s="711"/>
      <c r="Z2932" s="485"/>
      <c r="AA2932" s="736"/>
      <c r="AB2932" s="484"/>
    </row>
    <row r="2933" spans="1:28" s="467" customFormat="1" ht="15.75" x14ac:dyDescent="0.25">
      <c r="A2933" s="1210"/>
      <c r="B2933" s="1225" t="s">
        <v>2234</v>
      </c>
      <c r="C2933" s="444"/>
      <c r="D2933" s="846"/>
      <c r="E2933" s="1212"/>
      <c r="F2933" s="1213"/>
      <c r="G2933" s="847"/>
      <c r="H2933" s="711"/>
      <c r="I2933" s="711"/>
      <c r="J2933" s="711"/>
      <c r="K2933" s="711"/>
      <c r="L2933" s="711"/>
      <c r="M2933" s="711"/>
      <c r="N2933" s="711"/>
      <c r="O2933" s="711"/>
      <c r="P2933" s="711"/>
      <c r="Q2933" s="711"/>
      <c r="R2933" s="711"/>
      <c r="S2933" s="711"/>
      <c r="T2933" s="711"/>
      <c r="U2933" s="711"/>
      <c r="V2933" s="711"/>
      <c r="W2933" s="711"/>
      <c r="X2933" s="711"/>
      <c r="Y2933" s="711"/>
      <c r="Z2933" s="485"/>
      <c r="AA2933" s="736"/>
      <c r="AB2933" s="484"/>
    </row>
    <row r="2934" spans="1:28" s="467" customFormat="1" ht="15.75" x14ac:dyDescent="0.25">
      <c r="A2934" s="1210"/>
      <c r="B2934" s="1225" t="s">
        <v>2235</v>
      </c>
      <c r="C2934" s="444"/>
      <c r="D2934" s="846"/>
      <c r="E2934" s="1212"/>
      <c r="F2934" s="1213"/>
      <c r="G2934" s="847"/>
      <c r="H2934" s="711"/>
      <c r="I2934" s="711"/>
      <c r="J2934" s="711"/>
      <c r="K2934" s="711"/>
      <c r="L2934" s="711"/>
      <c r="M2934" s="711"/>
      <c r="N2934" s="711"/>
      <c r="O2934" s="711"/>
      <c r="P2934" s="711"/>
      <c r="Q2934" s="711"/>
      <c r="R2934" s="711"/>
      <c r="S2934" s="711"/>
      <c r="T2934" s="711"/>
      <c r="U2934" s="711"/>
      <c r="V2934" s="711"/>
      <c r="W2934" s="711"/>
      <c r="X2934" s="711"/>
      <c r="Y2934" s="711"/>
      <c r="Z2934" s="485"/>
      <c r="AA2934" s="736"/>
      <c r="AB2934" s="484"/>
    </row>
    <row r="2935" spans="1:28" s="467" customFormat="1" ht="15.75" x14ac:dyDescent="0.25">
      <c r="A2935" s="1210"/>
      <c r="B2935" s="1225" t="s">
        <v>2236</v>
      </c>
      <c r="C2935" s="444"/>
      <c r="D2935" s="846"/>
      <c r="E2935" s="1212"/>
      <c r="F2935" s="1213"/>
      <c r="G2935" s="847"/>
      <c r="H2935" s="711"/>
      <c r="I2935" s="711"/>
      <c r="J2935" s="711"/>
      <c r="K2935" s="711"/>
      <c r="L2935" s="711"/>
      <c r="M2935" s="711"/>
      <c r="N2935" s="711"/>
      <c r="O2935" s="711"/>
      <c r="P2935" s="711"/>
      <c r="Q2935" s="711"/>
      <c r="R2935" s="711"/>
      <c r="S2935" s="711"/>
      <c r="T2935" s="711"/>
      <c r="U2935" s="711"/>
      <c r="V2935" s="711"/>
      <c r="W2935" s="711"/>
      <c r="X2935" s="711"/>
      <c r="Y2935" s="711"/>
      <c r="Z2935" s="485"/>
      <c r="AA2935" s="736"/>
      <c r="AB2935" s="484"/>
    </row>
    <row r="2936" spans="1:28" s="467" customFormat="1" ht="15.75" x14ac:dyDescent="0.25">
      <c r="A2936" s="1210"/>
      <c r="B2936" s="1225" t="s">
        <v>2237</v>
      </c>
      <c r="C2936" s="444"/>
      <c r="D2936" s="846"/>
      <c r="E2936" s="1212"/>
      <c r="F2936" s="1213"/>
      <c r="G2936" s="847"/>
      <c r="H2936" s="711"/>
      <c r="I2936" s="711"/>
      <c r="J2936" s="711"/>
      <c r="K2936" s="711"/>
      <c r="L2936" s="711"/>
      <c r="M2936" s="711"/>
      <c r="N2936" s="711"/>
      <c r="O2936" s="711"/>
      <c r="P2936" s="711"/>
      <c r="Q2936" s="711"/>
      <c r="R2936" s="711"/>
      <c r="S2936" s="711"/>
      <c r="T2936" s="711"/>
      <c r="U2936" s="711"/>
      <c r="V2936" s="711"/>
      <c r="W2936" s="711"/>
      <c r="X2936" s="711"/>
      <c r="Y2936" s="711"/>
      <c r="Z2936" s="485"/>
      <c r="AA2936" s="736"/>
      <c r="AB2936" s="484"/>
    </row>
    <row r="2937" spans="1:28" s="467" customFormat="1" ht="15.75" x14ac:dyDescent="0.25">
      <c r="A2937" s="1210"/>
      <c r="B2937" s="1225" t="s">
        <v>2238</v>
      </c>
      <c r="C2937" s="444"/>
      <c r="D2937" s="846"/>
      <c r="E2937" s="1212"/>
      <c r="F2937" s="1213"/>
      <c r="G2937" s="847"/>
      <c r="H2937" s="711"/>
      <c r="I2937" s="711"/>
      <c r="J2937" s="711"/>
      <c r="K2937" s="711"/>
      <c r="L2937" s="711"/>
      <c r="M2937" s="711"/>
      <c r="N2937" s="711"/>
      <c r="O2937" s="711"/>
      <c r="P2937" s="711"/>
      <c r="Q2937" s="711"/>
      <c r="R2937" s="711"/>
      <c r="S2937" s="711"/>
      <c r="T2937" s="711"/>
      <c r="U2937" s="711"/>
      <c r="V2937" s="711"/>
      <c r="W2937" s="711"/>
      <c r="X2937" s="711"/>
      <c r="Y2937" s="711"/>
      <c r="Z2937" s="485"/>
      <c r="AA2937" s="736"/>
      <c r="AB2937" s="484"/>
    </row>
    <row r="2938" spans="1:28" s="467" customFormat="1" ht="15.75" x14ac:dyDescent="0.25">
      <c r="A2938" s="1210"/>
      <c r="B2938" s="245" t="s">
        <v>2239</v>
      </c>
      <c r="C2938" s="444"/>
      <c r="D2938" s="846"/>
      <c r="E2938" s="1212"/>
      <c r="F2938" s="1213"/>
      <c r="G2938" s="847"/>
      <c r="H2938" s="711"/>
      <c r="I2938" s="711"/>
      <c r="J2938" s="711"/>
      <c r="K2938" s="711"/>
      <c r="L2938" s="711"/>
      <c r="M2938" s="711"/>
      <c r="N2938" s="711"/>
      <c r="O2938" s="711"/>
      <c r="P2938" s="711"/>
      <c r="Q2938" s="711"/>
      <c r="R2938" s="711"/>
      <c r="S2938" s="711"/>
      <c r="T2938" s="711"/>
      <c r="U2938" s="711"/>
      <c r="V2938" s="711"/>
      <c r="W2938" s="711"/>
      <c r="X2938" s="711"/>
      <c r="Y2938" s="711"/>
      <c r="Z2938" s="485"/>
      <c r="AA2938" s="736"/>
      <c r="AB2938" s="484"/>
    </row>
    <row r="2939" spans="1:28" s="467" customFormat="1" ht="15.75" x14ac:dyDescent="0.25">
      <c r="A2939" s="1210"/>
      <c r="B2939" s="245" t="s">
        <v>2240</v>
      </c>
      <c r="C2939" s="444"/>
      <c r="D2939" s="846"/>
      <c r="E2939" s="1212"/>
      <c r="F2939" s="1213"/>
      <c r="G2939" s="847"/>
      <c r="H2939" s="711"/>
      <c r="I2939" s="711"/>
      <c r="J2939" s="711"/>
      <c r="K2939" s="711"/>
      <c r="L2939" s="711"/>
      <c r="M2939" s="711"/>
      <c r="N2939" s="711"/>
      <c r="O2939" s="711"/>
      <c r="P2939" s="711"/>
      <c r="Q2939" s="711"/>
      <c r="R2939" s="711"/>
      <c r="S2939" s="711"/>
      <c r="T2939" s="711"/>
      <c r="U2939" s="711"/>
      <c r="V2939" s="711"/>
      <c r="W2939" s="711"/>
      <c r="X2939" s="711"/>
      <c r="Y2939" s="711"/>
      <c r="Z2939" s="485"/>
      <c r="AA2939" s="736"/>
      <c r="AB2939" s="484"/>
    </row>
    <row r="2940" spans="1:28" s="467" customFormat="1" ht="15.75" x14ac:dyDescent="0.25">
      <c r="A2940" s="1210"/>
      <c r="B2940" s="245" t="s">
        <v>2241</v>
      </c>
      <c r="C2940" s="444"/>
      <c r="D2940" s="846"/>
      <c r="E2940" s="1212"/>
      <c r="F2940" s="1213"/>
      <c r="G2940" s="847"/>
      <c r="H2940" s="711"/>
      <c r="I2940" s="711"/>
      <c r="J2940" s="711"/>
      <c r="K2940" s="711"/>
      <c r="L2940" s="711"/>
      <c r="M2940" s="711"/>
      <c r="N2940" s="711"/>
      <c r="O2940" s="711"/>
      <c r="P2940" s="711"/>
      <c r="Q2940" s="711"/>
      <c r="R2940" s="711"/>
      <c r="S2940" s="711"/>
      <c r="T2940" s="711"/>
      <c r="U2940" s="711"/>
      <c r="V2940" s="711"/>
      <c r="W2940" s="711"/>
      <c r="X2940" s="711"/>
      <c r="Y2940" s="711"/>
      <c r="Z2940" s="485"/>
      <c r="AA2940" s="736"/>
      <c r="AB2940" s="484"/>
    </row>
    <row r="2941" spans="1:28" s="467" customFormat="1" ht="15.75" x14ac:dyDescent="0.25">
      <c r="A2941" s="1210"/>
      <c r="B2941" s="245" t="s">
        <v>2242</v>
      </c>
      <c r="C2941" s="444"/>
      <c r="D2941" s="846"/>
      <c r="E2941" s="1212"/>
      <c r="F2941" s="1213"/>
      <c r="G2941" s="847"/>
      <c r="H2941" s="711"/>
      <c r="I2941" s="711"/>
      <c r="J2941" s="711"/>
      <c r="K2941" s="711"/>
      <c r="L2941" s="711"/>
      <c r="M2941" s="711"/>
      <c r="N2941" s="711"/>
      <c r="O2941" s="711"/>
      <c r="P2941" s="711"/>
      <c r="Q2941" s="711"/>
      <c r="R2941" s="711"/>
      <c r="S2941" s="711"/>
      <c r="T2941" s="711"/>
      <c r="U2941" s="711"/>
      <c r="V2941" s="711"/>
      <c r="W2941" s="711"/>
      <c r="X2941" s="711"/>
      <c r="Y2941" s="711"/>
      <c r="Z2941" s="485"/>
      <c r="AA2941" s="736"/>
      <c r="AB2941" s="484"/>
    </row>
    <row r="2942" spans="1:28" s="467" customFormat="1" x14ac:dyDescent="0.25">
      <c r="A2942" s="1210"/>
      <c r="B2942" s="1211"/>
      <c r="C2942" s="444"/>
      <c r="D2942" s="846"/>
      <c r="E2942" s="1212"/>
      <c r="F2942" s="1213"/>
      <c r="G2942" s="847"/>
      <c r="H2942" s="711"/>
      <c r="I2942" s="711"/>
      <c r="J2942" s="711"/>
      <c r="K2942" s="711"/>
      <c r="L2942" s="711"/>
      <c r="M2942" s="711"/>
      <c r="N2942" s="711"/>
      <c r="O2942" s="711"/>
      <c r="P2942" s="711"/>
      <c r="Q2942" s="711"/>
      <c r="R2942" s="711"/>
      <c r="S2942" s="711"/>
      <c r="T2942" s="711"/>
      <c r="U2942" s="711"/>
      <c r="V2942" s="711"/>
      <c r="W2942" s="711"/>
      <c r="X2942" s="711"/>
      <c r="Y2942" s="711"/>
      <c r="Z2942" s="485"/>
      <c r="AA2942" s="736"/>
      <c r="AB2942" s="484"/>
    </row>
    <row r="2943" spans="1:28" s="467" customFormat="1" ht="25.5" x14ac:dyDescent="0.25">
      <c r="A2943" s="1227">
        <v>42.1</v>
      </c>
      <c r="B2943" s="1220" t="s">
        <v>153</v>
      </c>
      <c r="C2943" s="213" t="s">
        <v>751</v>
      </c>
      <c r="D2943" s="214" t="s">
        <v>1770</v>
      </c>
      <c r="E2943" s="215" t="s">
        <v>2094</v>
      </c>
      <c r="F2943" s="216" t="s">
        <v>1772</v>
      </c>
      <c r="G2943" s="217" t="s">
        <v>44</v>
      </c>
      <c r="H2943" s="218" t="s">
        <v>44</v>
      </c>
      <c r="I2943" s="218" t="s">
        <v>44</v>
      </c>
      <c r="J2943" s="218" t="s">
        <v>44</v>
      </c>
      <c r="K2943" s="1209">
        <f>SUM(L2943-15)</f>
        <v>42128</v>
      </c>
      <c r="L2943" s="218">
        <f>SUM(M2943*1)</f>
        <v>42143</v>
      </c>
      <c r="M2943" s="218">
        <f>SUM(N2943*1)</f>
        <v>42143</v>
      </c>
      <c r="N2943" s="218">
        <f>SUM(O2943-1)</f>
        <v>42143</v>
      </c>
      <c r="O2943" s="218">
        <f>SUM(U2943-3)</f>
        <v>42144</v>
      </c>
      <c r="P2943" s="218">
        <f>SUM(U2943*1)</f>
        <v>42147</v>
      </c>
      <c r="Q2943" s="218" t="s">
        <v>44</v>
      </c>
      <c r="R2943" s="218" t="s">
        <v>44</v>
      </c>
      <c r="S2943" s="218" t="s">
        <v>44</v>
      </c>
      <c r="T2943" s="218" t="s">
        <v>44</v>
      </c>
      <c r="U2943" s="218">
        <f>SUM(V2943-3)</f>
        <v>42147</v>
      </c>
      <c r="V2943" s="218">
        <f>SUM(W2943-3)</f>
        <v>42150</v>
      </c>
      <c r="W2943" s="218">
        <v>42153</v>
      </c>
      <c r="X2943" s="218">
        <f>W2943</f>
        <v>42153</v>
      </c>
      <c r="Y2943" s="218"/>
      <c r="Z2943" s="219"/>
      <c r="AA2943" s="220">
        <v>72128.539999999994</v>
      </c>
      <c r="AB2943" s="220"/>
    </row>
    <row r="2944" spans="1:28" s="467" customFormat="1" ht="15.75" x14ac:dyDescent="0.25">
      <c r="A2944" s="1210"/>
      <c r="B2944" s="246" t="s">
        <v>2243</v>
      </c>
      <c r="C2944" s="444"/>
      <c r="D2944" s="846"/>
      <c r="E2944" s="1212"/>
      <c r="F2944" s="1213"/>
      <c r="G2944" s="847"/>
      <c r="H2944" s="711"/>
      <c r="I2944" s="711"/>
      <c r="J2944" s="711"/>
      <c r="K2944" s="711"/>
      <c r="L2944" s="711"/>
      <c r="M2944" s="711"/>
      <c r="N2944" s="711"/>
      <c r="O2944" s="711"/>
      <c r="P2944" s="711"/>
      <c r="Q2944" s="711"/>
      <c r="R2944" s="711"/>
      <c r="S2944" s="711"/>
      <c r="T2944" s="711"/>
      <c r="U2944" s="711"/>
      <c r="V2944" s="711"/>
      <c r="W2944" s="711"/>
      <c r="X2944" s="711"/>
      <c r="Y2944" s="711"/>
      <c r="Z2944" s="485"/>
      <c r="AA2944" s="736"/>
      <c r="AB2944" s="484"/>
    </row>
    <row r="2945" spans="1:28" s="467" customFormat="1" ht="15.75" x14ac:dyDescent="0.25">
      <c r="A2945" s="1210"/>
      <c r="B2945" s="246" t="s">
        <v>2244</v>
      </c>
      <c r="C2945" s="444"/>
      <c r="D2945" s="846"/>
      <c r="E2945" s="1212"/>
      <c r="F2945" s="1213"/>
      <c r="G2945" s="847"/>
      <c r="H2945" s="711"/>
      <c r="I2945" s="711"/>
      <c r="J2945" s="711"/>
      <c r="K2945" s="711"/>
      <c r="L2945" s="711"/>
      <c r="M2945" s="711"/>
      <c r="N2945" s="711"/>
      <c r="O2945" s="711"/>
      <c r="P2945" s="711"/>
      <c r="Q2945" s="711"/>
      <c r="R2945" s="711"/>
      <c r="S2945" s="711"/>
      <c r="T2945" s="711"/>
      <c r="U2945" s="711"/>
      <c r="V2945" s="711"/>
      <c r="W2945" s="711"/>
      <c r="X2945" s="711"/>
      <c r="Y2945" s="711"/>
      <c r="Z2945" s="485"/>
      <c r="AA2945" s="736"/>
      <c r="AB2945" s="484"/>
    </row>
    <row r="2946" spans="1:28" s="467" customFormat="1" ht="15.75" x14ac:dyDescent="0.25">
      <c r="A2946" s="1210"/>
      <c r="B2946" s="246" t="s">
        <v>2245</v>
      </c>
      <c r="C2946" s="444"/>
      <c r="D2946" s="846"/>
      <c r="E2946" s="1212"/>
      <c r="F2946" s="1213"/>
      <c r="G2946" s="847"/>
      <c r="H2946" s="711"/>
      <c r="I2946" s="711"/>
      <c r="J2946" s="711"/>
      <c r="K2946" s="711"/>
      <c r="L2946" s="711"/>
      <c r="M2946" s="711"/>
      <c r="N2946" s="711"/>
      <c r="O2946" s="711"/>
      <c r="P2946" s="711"/>
      <c r="Q2946" s="711"/>
      <c r="R2946" s="711"/>
      <c r="S2946" s="711"/>
      <c r="T2946" s="711"/>
      <c r="U2946" s="711"/>
      <c r="V2946" s="711"/>
      <c r="W2946" s="711"/>
      <c r="X2946" s="711"/>
      <c r="Y2946" s="711"/>
      <c r="Z2946" s="485"/>
      <c r="AA2946" s="736"/>
      <c r="AB2946" s="484"/>
    </row>
    <row r="2947" spans="1:28" s="467" customFormat="1" ht="15.75" x14ac:dyDescent="0.25">
      <c r="A2947" s="1210"/>
      <c r="B2947" s="246" t="s">
        <v>2246</v>
      </c>
      <c r="C2947" s="444"/>
      <c r="D2947" s="846"/>
      <c r="E2947" s="1212"/>
      <c r="F2947" s="1213"/>
      <c r="G2947" s="847"/>
      <c r="H2947" s="711"/>
      <c r="I2947" s="711"/>
      <c r="J2947" s="711"/>
      <c r="K2947" s="711"/>
      <c r="L2947" s="711"/>
      <c r="M2947" s="711"/>
      <c r="N2947" s="711"/>
      <c r="O2947" s="711"/>
      <c r="P2947" s="711"/>
      <c r="Q2947" s="711"/>
      <c r="R2947" s="711"/>
      <c r="S2947" s="711"/>
      <c r="T2947" s="711"/>
      <c r="U2947" s="711"/>
      <c r="V2947" s="711"/>
      <c r="W2947" s="711"/>
      <c r="X2947" s="711"/>
      <c r="Y2947" s="711"/>
      <c r="Z2947" s="485"/>
      <c r="AA2947" s="736"/>
      <c r="AB2947" s="484"/>
    </row>
    <row r="2948" spans="1:28" s="467" customFormat="1" x14ac:dyDescent="0.25">
      <c r="A2948" s="1210"/>
      <c r="B2948" s="1211"/>
      <c r="C2948" s="444"/>
      <c r="D2948" s="846"/>
      <c r="E2948" s="1212"/>
      <c r="F2948" s="1213"/>
      <c r="G2948" s="847"/>
      <c r="H2948" s="711"/>
      <c r="I2948" s="711"/>
      <c r="J2948" s="711"/>
      <c r="K2948" s="711"/>
      <c r="L2948" s="711"/>
      <c r="M2948" s="711"/>
      <c r="N2948" s="711"/>
      <c r="O2948" s="711"/>
      <c r="P2948" s="711"/>
      <c r="Q2948" s="711"/>
      <c r="R2948" s="711"/>
      <c r="S2948" s="711"/>
      <c r="T2948" s="711"/>
      <c r="U2948" s="711"/>
      <c r="V2948" s="711"/>
      <c r="W2948" s="711"/>
      <c r="X2948" s="711"/>
      <c r="Y2948" s="711"/>
      <c r="Z2948" s="485"/>
      <c r="AA2948" s="736"/>
      <c r="AB2948" s="484"/>
    </row>
    <row r="2949" spans="1:28" s="467" customFormat="1" ht="25.5" x14ac:dyDescent="0.25">
      <c r="A2949" s="1227">
        <v>42.11</v>
      </c>
      <c r="B2949" s="1220" t="s">
        <v>153</v>
      </c>
      <c r="C2949" s="213" t="s">
        <v>751</v>
      </c>
      <c r="D2949" s="214" t="s">
        <v>1770</v>
      </c>
      <c r="E2949" s="215" t="s">
        <v>2094</v>
      </c>
      <c r="F2949" s="216" t="s">
        <v>1772</v>
      </c>
      <c r="G2949" s="217" t="s">
        <v>44</v>
      </c>
      <c r="H2949" s="218" t="s">
        <v>44</v>
      </c>
      <c r="I2949" s="218" t="s">
        <v>44</v>
      </c>
      <c r="J2949" s="218" t="s">
        <v>44</v>
      </c>
      <c r="K2949" s="1209">
        <f>SUM(L2949-15)</f>
        <v>42128</v>
      </c>
      <c r="L2949" s="218">
        <f>SUM(M2949*1)</f>
        <v>42143</v>
      </c>
      <c r="M2949" s="218">
        <f>SUM(N2949*1)</f>
        <v>42143</v>
      </c>
      <c r="N2949" s="218">
        <f>SUM(O2949-1)</f>
        <v>42143</v>
      </c>
      <c r="O2949" s="218">
        <f>SUM(U2949-3)</f>
        <v>42144</v>
      </c>
      <c r="P2949" s="218">
        <f>SUM(U2949*1)</f>
        <v>42147</v>
      </c>
      <c r="Q2949" s="218" t="s">
        <v>44</v>
      </c>
      <c r="R2949" s="218" t="s">
        <v>44</v>
      </c>
      <c r="S2949" s="218" t="s">
        <v>44</v>
      </c>
      <c r="T2949" s="218" t="s">
        <v>44</v>
      </c>
      <c r="U2949" s="218">
        <f>SUM(V2949-3)</f>
        <v>42147</v>
      </c>
      <c r="V2949" s="218">
        <f>SUM(W2949-3)</f>
        <v>42150</v>
      </c>
      <c r="W2949" s="218">
        <v>42153</v>
      </c>
      <c r="X2949" s="218">
        <f>W2949</f>
        <v>42153</v>
      </c>
      <c r="Y2949" s="218"/>
      <c r="Z2949" s="219"/>
      <c r="AA2949" s="220">
        <v>36478.42</v>
      </c>
      <c r="AB2949" s="220"/>
    </row>
    <row r="2950" spans="1:28" s="467" customFormat="1" ht="15.75" x14ac:dyDescent="0.25">
      <c r="A2950" s="1210"/>
      <c r="B2950" s="246" t="s">
        <v>2247</v>
      </c>
      <c r="C2950" s="444"/>
      <c r="D2950" s="846"/>
      <c r="E2950" s="1212"/>
      <c r="F2950" s="1213"/>
      <c r="G2950" s="847"/>
      <c r="H2950" s="711"/>
      <c r="I2950" s="711"/>
      <c r="J2950" s="711"/>
      <c r="K2950" s="711"/>
      <c r="L2950" s="711"/>
      <c r="M2950" s="711"/>
      <c r="N2950" s="711"/>
      <c r="O2950" s="711"/>
      <c r="P2950" s="711"/>
      <c r="Q2950" s="711"/>
      <c r="R2950" s="711"/>
      <c r="S2950" s="711"/>
      <c r="T2950" s="711"/>
      <c r="U2950" s="711"/>
      <c r="V2950" s="711"/>
      <c r="W2950" s="711"/>
      <c r="X2950" s="711"/>
      <c r="Y2950" s="711"/>
      <c r="Z2950" s="485"/>
      <c r="AA2950" s="736"/>
      <c r="AB2950" s="484"/>
    </row>
    <row r="2951" spans="1:28" s="467" customFormat="1" ht="15.75" x14ac:dyDescent="0.25">
      <c r="A2951" s="1210"/>
      <c r="B2951" s="245" t="s">
        <v>2248</v>
      </c>
      <c r="C2951" s="444"/>
      <c r="D2951" s="846"/>
      <c r="E2951" s="1212"/>
      <c r="F2951" s="1213"/>
      <c r="G2951" s="847"/>
      <c r="H2951" s="711"/>
      <c r="I2951" s="711"/>
      <c r="J2951" s="711"/>
      <c r="K2951" s="711"/>
      <c r="L2951" s="711"/>
      <c r="M2951" s="711"/>
      <c r="N2951" s="711"/>
      <c r="O2951" s="711"/>
      <c r="P2951" s="711"/>
      <c r="Q2951" s="711"/>
      <c r="R2951" s="711"/>
      <c r="S2951" s="711"/>
      <c r="T2951" s="711"/>
      <c r="U2951" s="711"/>
      <c r="V2951" s="711"/>
      <c r="W2951" s="711"/>
      <c r="X2951" s="711"/>
      <c r="Y2951" s="711"/>
      <c r="Z2951" s="485"/>
      <c r="AA2951" s="736"/>
      <c r="AB2951" s="484"/>
    </row>
    <row r="2952" spans="1:28" s="467" customFormat="1" ht="15.75" x14ac:dyDescent="0.25">
      <c r="A2952" s="1210"/>
      <c r="B2952" s="245" t="s">
        <v>2249</v>
      </c>
      <c r="C2952" s="444"/>
      <c r="D2952" s="846"/>
      <c r="E2952" s="1212"/>
      <c r="F2952" s="1213"/>
      <c r="G2952" s="847"/>
      <c r="H2952" s="711"/>
      <c r="I2952" s="711"/>
      <c r="J2952" s="711"/>
      <c r="K2952" s="711"/>
      <c r="L2952" s="711"/>
      <c r="M2952" s="711"/>
      <c r="N2952" s="711"/>
      <c r="O2952" s="711"/>
      <c r="P2952" s="711"/>
      <c r="Q2952" s="711"/>
      <c r="R2952" s="711"/>
      <c r="S2952" s="711"/>
      <c r="T2952" s="711"/>
      <c r="U2952" s="711"/>
      <c r="V2952" s="711"/>
      <c r="W2952" s="711"/>
      <c r="X2952" s="711"/>
      <c r="Y2952" s="711"/>
      <c r="Z2952" s="485"/>
      <c r="AA2952" s="736"/>
      <c r="AB2952" s="484"/>
    </row>
    <row r="2953" spans="1:28" s="467" customFormat="1" x14ac:dyDescent="0.25">
      <c r="A2953" s="1210"/>
      <c r="B2953" s="1211"/>
      <c r="C2953" s="444"/>
      <c r="D2953" s="846"/>
      <c r="E2953" s="1212"/>
      <c r="F2953" s="1213"/>
      <c r="G2953" s="847"/>
      <c r="H2953" s="711"/>
      <c r="I2953" s="711"/>
      <c r="J2953" s="711"/>
      <c r="K2953" s="711"/>
      <c r="L2953" s="711"/>
      <c r="M2953" s="711"/>
      <c r="N2953" s="711"/>
      <c r="O2953" s="711"/>
      <c r="P2953" s="711"/>
      <c r="Q2953" s="711"/>
      <c r="R2953" s="711"/>
      <c r="S2953" s="711"/>
      <c r="T2953" s="711"/>
      <c r="U2953" s="711"/>
      <c r="V2953" s="711"/>
      <c r="W2953" s="711"/>
      <c r="X2953" s="711"/>
      <c r="Y2953" s="711"/>
      <c r="Z2953" s="485"/>
      <c r="AA2953" s="736"/>
      <c r="AB2953" s="484"/>
    </row>
    <row r="2954" spans="1:28" s="467" customFormat="1" ht="25.5" x14ac:dyDescent="0.25">
      <c r="A2954" s="1228">
        <v>43</v>
      </c>
      <c r="B2954" s="1220" t="s">
        <v>1208</v>
      </c>
      <c r="C2954" s="213" t="s">
        <v>307</v>
      </c>
      <c r="D2954" s="214" t="s">
        <v>1770</v>
      </c>
      <c r="E2954" s="215" t="s">
        <v>2250</v>
      </c>
      <c r="F2954" s="216" t="s">
        <v>1772</v>
      </c>
      <c r="G2954" s="217" t="s">
        <v>44</v>
      </c>
      <c r="H2954" s="218" t="s">
        <v>44</v>
      </c>
      <c r="I2954" s="218" t="s">
        <v>44</v>
      </c>
      <c r="J2954" s="218" t="s">
        <v>44</v>
      </c>
      <c r="K2954" s="1209">
        <f>SUM(L2954-15)</f>
        <v>42097</v>
      </c>
      <c r="L2954" s="218">
        <f>SUM(M2954*1)</f>
        <v>42112</v>
      </c>
      <c r="M2954" s="218">
        <f>SUM(N2954*1)</f>
        <v>42112</v>
      </c>
      <c r="N2954" s="218">
        <f>SUM(O2954-1)</f>
        <v>42112</v>
      </c>
      <c r="O2954" s="218">
        <f>SUM(U2954-3)</f>
        <v>42113</v>
      </c>
      <c r="P2954" s="218">
        <v>42124</v>
      </c>
      <c r="Q2954" s="218" t="s">
        <v>44</v>
      </c>
      <c r="R2954" s="218" t="s">
        <v>44</v>
      </c>
      <c r="S2954" s="218" t="s">
        <v>44</v>
      </c>
      <c r="T2954" s="218" t="s">
        <v>44</v>
      </c>
      <c r="U2954" s="218">
        <f>SUM(V2954-3)</f>
        <v>42116</v>
      </c>
      <c r="V2954" s="218">
        <f>SUM(W2954-3)</f>
        <v>42119</v>
      </c>
      <c r="W2954" s="218">
        <v>42122</v>
      </c>
      <c r="X2954" s="218">
        <f>W2954</f>
        <v>42122</v>
      </c>
      <c r="Y2954" s="218"/>
      <c r="Z2954" s="219"/>
      <c r="AA2954" s="220">
        <v>26000</v>
      </c>
      <c r="AB2954" s="220"/>
    </row>
    <row r="2955" spans="1:28" s="467" customFormat="1" ht="15.75" x14ac:dyDescent="0.25">
      <c r="A2955" s="1210"/>
      <c r="B2955" s="1215" t="s">
        <v>2251</v>
      </c>
      <c r="C2955" s="444"/>
      <c r="D2955" s="846"/>
      <c r="E2955" s="1212"/>
      <c r="F2955" s="1213"/>
      <c r="G2955" s="847"/>
      <c r="H2955" s="711"/>
      <c r="I2955" s="711"/>
      <c r="J2955" s="711"/>
      <c r="K2955" s="711"/>
      <c r="L2955" s="711"/>
      <c r="M2955" s="711"/>
      <c r="N2955" s="711"/>
      <c r="O2955" s="711"/>
      <c r="P2955" s="711"/>
      <c r="Q2955" s="711"/>
      <c r="R2955" s="711"/>
      <c r="S2955" s="711"/>
      <c r="T2955" s="711"/>
      <c r="U2955" s="711"/>
      <c r="V2955" s="711"/>
      <c r="W2955" s="711"/>
      <c r="X2955" s="711"/>
      <c r="Y2955" s="711"/>
      <c r="Z2955" s="485"/>
      <c r="AA2955" s="736"/>
      <c r="AB2955" s="484"/>
    </row>
    <row r="2956" spans="1:28" s="467" customFormat="1" ht="15.75" x14ac:dyDescent="0.25">
      <c r="A2956" s="1210"/>
      <c r="B2956" s="1215" t="s">
        <v>2252</v>
      </c>
      <c r="C2956" s="444"/>
      <c r="D2956" s="846"/>
      <c r="E2956" s="1212"/>
      <c r="F2956" s="1213"/>
      <c r="G2956" s="847"/>
      <c r="H2956" s="711"/>
      <c r="I2956" s="711"/>
      <c r="J2956" s="711"/>
      <c r="K2956" s="711"/>
      <c r="L2956" s="711"/>
      <c r="M2956" s="711"/>
      <c r="N2956" s="711"/>
      <c r="O2956" s="711"/>
      <c r="P2956" s="711"/>
      <c r="Q2956" s="711"/>
      <c r="R2956" s="711"/>
      <c r="S2956" s="711"/>
      <c r="T2956" s="711"/>
      <c r="U2956" s="711"/>
      <c r="V2956" s="711"/>
      <c r="W2956" s="711"/>
      <c r="X2956" s="711"/>
      <c r="Y2956" s="711"/>
      <c r="Z2956" s="485"/>
      <c r="AA2956" s="736"/>
      <c r="AB2956" s="484"/>
    </row>
    <row r="2957" spans="1:28" s="467" customFormat="1" ht="15.75" x14ac:dyDescent="0.25">
      <c r="A2957" s="1210"/>
      <c r="B2957" s="1215" t="s">
        <v>2253</v>
      </c>
      <c r="C2957" s="444"/>
      <c r="D2957" s="846"/>
      <c r="E2957" s="1212"/>
      <c r="F2957" s="1213"/>
      <c r="G2957" s="847"/>
      <c r="H2957" s="711"/>
      <c r="I2957" s="711"/>
      <c r="J2957" s="711"/>
      <c r="K2957" s="711"/>
      <c r="L2957" s="711"/>
      <c r="M2957" s="711"/>
      <c r="N2957" s="711"/>
      <c r="O2957" s="711"/>
      <c r="P2957" s="711"/>
      <c r="Q2957" s="711"/>
      <c r="R2957" s="711"/>
      <c r="S2957" s="711"/>
      <c r="T2957" s="711"/>
      <c r="U2957" s="711"/>
      <c r="V2957" s="711"/>
      <c r="W2957" s="711"/>
      <c r="X2957" s="711"/>
      <c r="Y2957" s="711"/>
      <c r="Z2957" s="485"/>
      <c r="AA2957" s="736"/>
      <c r="AB2957" s="484"/>
    </row>
    <row r="2958" spans="1:28" s="467" customFormat="1" ht="15.75" x14ac:dyDescent="0.25">
      <c r="A2958" s="1210"/>
      <c r="B2958" s="1229" t="s">
        <v>2254</v>
      </c>
      <c r="C2958" s="444"/>
      <c r="D2958" s="846"/>
      <c r="E2958" s="1212"/>
      <c r="F2958" s="1213"/>
      <c r="G2958" s="847"/>
      <c r="H2958" s="711"/>
      <c r="I2958" s="711"/>
      <c r="J2958" s="711"/>
      <c r="K2958" s="711"/>
      <c r="L2958" s="711"/>
      <c r="M2958" s="711"/>
      <c r="N2958" s="711"/>
      <c r="O2958" s="711"/>
      <c r="P2958" s="711"/>
      <c r="Q2958" s="711"/>
      <c r="R2958" s="711"/>
      <c r="S2958" s="711"/>
      <c r="T2958" s="711"/>
      <c r="U2958" s="711"/>
      <c r="V2958" s="711"/>
      <c r="W2958" s="711"/>
      <c r="X2958" s="711"/>
      <c r="Y2958" s="711"/>
      <c r="Z2958" s="485"/>
      <c r="AA2958" s="736"/>
      <c r="AB2958" s="484"/>
    </row>
    <row r="2959" spans="1:28" s="467" customFormat="1" ht="15.75" x14ac:dyDescent="0.25">
      <c r="A2959" s="1210"/>
      <c r="B2959" s="1215" t="s">
        <v>2255</v>
      </c>
      <c r="C2959" s="444"/>
      <c r="D2959" s="846"/>
      <c r="E2959" s="1212"/>
      <c r="F2959" s="1213"/>
      <c r="G2959" s="847"/>
      <c r="H2959" s="711"/>
      <c r="I2959" s="711"/>
      <c r="J2959" s="711"/>
      <c r="K2959" s="711"/>
      <c r="L2959" s="711"/>
      <c r="M2959" s="711"/>
      <c r="N2959" s="711"/>
      <c r="O2959" s="711"/>
      <c r="P2959" s="711"/>
      <c r="Q2959" s="711"/>
      <c r="R2959" s="711"/>
      <c r="S2959" s="711"/>
      <c r="T2959" s="711"/>
      <c r="U2959" s="711"/>
      <c r="V2959" s="711"/>
      <c r="W2959" s="711"/>
      <c r="X2959" s="711"/>
      <c r="Y2959" s="711"/>
      <c r="Z2959" s="485"/>
      <c r="AA2959" s="736"/>
      <c r="AB2959" s="484"/>
    </row>
    <row r="2960" spans="1:28" s="467" customFormat="1" ht="15.75" x14ac:dyDescent="0.25">
      <c r="A2960" s="1210"/>
      <c r="B2960" s="1229" t="s">
        <v>2256</v>
      </c>
      <c r="C2960" s="444"/>
      <c r="D2960" s="846"/>
      <c r="E2960" s="1212"/>
      <c r="F2960" s="1213"/>
      <c r="G2960" s="847"/>
      <c r="H2960" s="711"/>
      <c r="I2960" s="711"/>
      <c r="J2960" s="711"/>
      <c r="K2960" s="711"/>
      <c r="L2960" s="711"/>
      <c r="M2960" s="711"/>
      <c r="N2960" s="711"/>
      <c r="O2960" s="711"/>
      <c r="P2960" s="711"/>
      <c r="Q2960" s="711"/>
      <c r="R2960" s="711"/>
      <c r="S2960" s="711"/>
      <c r="T2960" s="711"/>
      <c r="U2960" s="711"/>
      <c r="V2960" s="711"/>
      <c r="W2960" s="711"/>
      <c r="X2960" s="711"/>
      <c r="Y2960" s="711"/>
      <c r="Z2960" s="485"/>
      <c r="AA2960" s="736"/>
      <c r="AB2960" s="484"/>
    </row>
    <row r="2961" spans="1:28" s="467" customFormat="1" x14ac:dyDescent="0.25">
      <c r="A2961" s="1210"/>
      <c r="B2961" s="1211"/>
      <c r="C2961" s="444"/>
      <c r="D2961" s="846"/>
      <c r="E2961" s="1212"/>
      <c r="F2961" s="1213"/>
      <c r="G2961" s="847"/>
      <c r="H2961" s="711"/>
      <c r="I2961" s="711"/>
      <c r="J2961" s="711"/>
      <c r="K2961" s="711"/>
      <c r="L2961" s="711"/>
      <c r="M2961" s="711"/>
      <c r="N2961" s="711"/>
      <c r="O2961" s="711"/>
      <c r="P2961" s="711"/>
      <c r="Q2961" s="711"/>
      <c r="R2961" s="711"/>
      <c r="S2961" s="711"/>
      <c r="T2961" s="711"/>
      <c r="U2961" s="711"/>
      <c r="V2961" s="711"/>
      <c r="W2961" s="711"/>
      <c r="X2961" s="711"/>
      <c r="Y2961" s="711"/>
      <c r="Z2961" s="485"/>
      <c r="AA2961" s="736"/>
      <c r="AB2961" s="484"/>
    </row>
    <row r="2962" spans="1:28" s="467" customFormat="1" ht="25.5" x14ac:dyDescent="0.25">
      <c r="A2962" s="1228">
        <v>44</v>
      </c>
      <c r="B2962" s="1220" t="s">
        <v>1215</v>
      </c>
      <c r="C2962" s="213" t="s">
        <v>307</v>
      </c>
      <c r="D2962" s="214" t="s">
        <v>1770</v>
      </c>
      <c r="E2962" s="215" t="s">
        <v>2257</v>
      </c>
      <c r="F2962" s="216" t="s">
        <v>1772</v>
      </c>
      <c r="G2962" s="217" t="s">
        <v>44</v>
      </c>
      <c r="H2962" s="218" t="s">
        <v>44</v>
      </c>
      <c r="I2962" s="218" t="s">
        <v>44</v>
      </c>
      <c r="J2962" s="218" t="s">
        <v>44</v>
      </c>
      <c r="K2962" s="1209">
        <f>SUM(L2962-15)</f>
        <v>42097</v>
      </c>
      <c r="L2962" s="218">
        <f>SUM(M2962*1)</f>
        <v>42112</v>
      </c>
      <c r="M2962" s="218">
        <f>SUM(N2962*1)</f>
        <v>42112</v>
      </c>
      <c r="N2962" s="218">
        <f>SUM(O2962-1)</f>
        <v>42112</v>
      </c>
      <c r="O2962" s="218">
        <f>SUM(U2962-3)</f>
        <v>42113</v>
      </c>
      <c r="P2962" s="218">
        <v>42124</v>
      </c>
      <c r="Q2962" s="218" t="s">
        <v>44</v>
      </c>
      <c r="R2962" s="218" t="s">
        <v>44</v>
      </c>
      <c r="S2962" s="218" t="s">
        <v>44</v>
      </c>
      <c r="T2962" s="218" t="s">
        <v>44</v>
      </c>
      <c r="U2962" s="218">
        <f>SUM(V2962-3)</f>
        <v>42116</v>
      </c>
      <c r="V2962" s="218">
        <f>SUM(W2962-3)</f>
        <v>42119</v>
      </c>
      <c r="W2962" s="218">
        <v>42122</v>
      </c>
      <c r="X2962" s="218">
        <f>W2962</f>
        <v>42122</v>
      </c>
      <c r="Y2962" s="218"/>
      <c r="Z2962" s="219"/>
      <c r="AA2962" s="220">
        <v>26000</v>
      </c>
      <c r="AB2962" s="220"/>
    </row>
    <row r="2963" spans="1:28" s="467" customFormat="1" ht="15.75" x14ac:dyDescent="0.25">
      <c r="A2963" s="1210"/>
      <c r="B2963" s="1215" t="s">
        <v>2258</v>
      </c>
      <c r="C2963" s="444"/>
      <c r="D2963" s="846"/>
      <c r="E2963" s="1212"/>
      <c r="F2963" s="1213"/>
      <c r="G2963" s="847"/>
      <c r="H2963" s="711"/>
      <c r="I2963" s="711"/>
      <c r="J2963" s="711"/>
      <c r="K2963" s="711"/>
      <c r="L2963" s="711"/>
      <c r="M2963" s="711"/>
      <c r="N2963" s="711"/>
      <c r="O2963" s="711"/>
      <c r="P2963" s="711"/>
      <c r="Q2963" s="711"/>
      <c r="R2963" s="711"/>
      <c r="S2963" s="711"/>
      <c r="T2963" s="711"/>
      <c r="U2963" s="711"/>
      <c r="V2963" s="711"/>
      <c r="W2963" s="711"/>
      <c r="X2963" s="711"/>
      <c r="Y2963" s="711"/>
      <c r="Z2963" s="485"/>
      <c r="AA2963" s="736"/>
      <c r="AB2963" s="484"/>
    </row>
    <row r="2964" spans="1:28" s="467" customFormat="1" ht="15.75" x14ac:dyDescent="0.25">
      <c r="A2964" s="1210"/>
      <c r="B2964" s="1215" t="s">
        <v>2259</v>
      </c>
      <c r="C2964" s="444"/>
      <c r="D2964" s="846"/>
      <c r="E2964" s="1212"/>
      <c r="F2964" s="1213"/>
      <c r="G2964" s="847"/>
      <c r="H2964" s="711"/>
      <c r="I2964" s="711"/>
      <c r="J2964" s="711"/>
      <c r="K2964" s="711"/>
      <c r="L2964" s="711"/>
      <c r="M2964" s="711"/>
      <c r="N2964" s="711"/>
      <c r="O2964" s="711"/>
      <c r="P2964" s="711"/>
      <c r="Q2964" s="711"/>
      <c r="R2964" s="711"/>
      <c r="S2964" s="711"/>
      <c r="T2964" s="711"/>
      <c r="U2964" s="711"/>
      <c r="V2964" s="711"/>
      <c r="W2964" s="711"/>
      <c r="X2964" s="711"/>
      <c r="Y2964" s="711"/>
      <c r="Z2964" s="485"/>
      <c r="AA2964" s="736"/>
      <c r="AB2964" s="484"/>
    </row>
    <row r="2965" spans="1:28" s="467" customFormat="1" ht="15.75" x14ac:dyDescent="0.25">
      <c r="A2965" s="1210"/>
      <c r="B2965" s="1230" t="s">
        <v>2260</v>
      </c>
      <c r="C2965" s="444"/>
      <c r="D2965" s="846"/>
      <c r="E2965" s="1212"/>
      <c r="F2965" s="1213"/>
      <c r="G2965" s="847"/>
      <c r="H2965" s="711"/>
      <c r="I2965" s="711"/>
      <c r="J2965" s="711"/>
      <c r="K2965" s="711"/>
      <c r="L2965" s="711"/>
      <c r="M2965" s="711"/>
      <c r="N2965" s="711"/>
      <c r="O2965" s="711"/>
      <c r="P2965" s="711"/>
      <c r="Q2965" s="711"/>
      <c r="R2965" s="711"/>
      <c r="S2965" s="711"/>
      <c r="T2965" s="711"/>
      <c r="U2965" s="711"/>
      <c r="V2965" s="711"/>
      <c r="W2965" s="711"/>
      <c r="X2965" s="711"/>
      <c r="Y2965" s="711"/>
      <c r="Z2965" s="485"/>
      <c r="AA2965" s="736"/>
      <c r="AB2965" s="484"/>
    </row>
    <row r="2966" spans="1:28" s="467" customFormat="1" ht="15.75" x14ac:dyDescent="0.25">
      <c r="A2966" s="1210"/>
      <c r="B2966" s="1230" t="s">
        <v>2261</v>
      </c>
      <c r="C2966" s="444"/>
      <c r="D2966" s="846"/>
      <c r="E2966" s="1212"/>
      <c r="F2966" s="1213"/>
      <c r="G2966" s="847"/>
      <c r="H2966" s="711"/>
      <c r="I2966" s="711"/>
      <c r="J2966" s="711"/>
      <c r="K2966" s="711"/>
      <c r="L2966" s="711"/>
      <c r="M2966" s="711"/>
      <c r="N2966" s="711"/>
      <c r="O2966" s="711"/>
      <c r="P2966" s="711"/>
      <c r="Q2966" s="711"/>
      <c r="R2966" s="711"/>
      <c r="S2966" s="711"/>
      <c r="T2966" s="711"/>
      <c r="U2966" s="711"/>
      <c r="V2966" s="711"/>
      <c r="W2966" s="711"/>
      <c r="X2966" s="711"/>
      <c r="Y2966" s="711"/>
      <c r="Z2966" s="485"/>
      <c r="AA2966" s="736"/>
      <c r="AB2966" s="484"/>
    </row>
    <row r="2967" spans="1:28" s="467" customFormat="1" x14ac:dyDescent="0.25">
      <c r="A2967" s="1210"/>
      <c r="B2967" s="1211"/>
      <c r="C2967" s="444"/>
      <c r="D2967" s="846"/>
      <c r="E2967" s="1212"/>
      <c r="F2967" s="1213"/>
      <c r="G2967" s="847"/>
      <c r="H2967" s="711"/>
      <c r="I2967" s="711"/>
      <c r="J2967" s="711"/>
      <c r="K2967" s="711"/>
      <c r="L2967" s="711"/>
      <c r="M2967" s="711"/>
      <c r="N2967" s="711"/>
      <c r="O2967" s="711"/>
      <c r="P2967" s="711"/>
      <c r="Q2967" s="711"/>
      <c r="R2967" s="711"/>
      <c r="S2967" s="711"/>
      <c r="T2967" s="711"/>
      <c r="U2967" s="711"/>
      <c r="V2967" s="711"/>
      <c r="W2967" s="711"/>
      <c r="X2967" s="711"/>
      <c r="Y2967" s="711"/>
      <c r="Z2967" s="485"/>
      <c r="AA2967" s="736"/>
      <c r="AB2967" s="484"/>
    </row>
    <row r="2968" spans="1:28" s="467" customFormat="1" ht="25.5" x14ac:dyDescent="0.25">
      <c r="A2968" s="1228">
        <v>45</v>
      </c>
      <c r="B2968" s="1220" t="s">
        <v>724</v>
      </c>
      <c r="C2968" s="213" t="s">
        <v>307</v>
      </c>
      <c r="D2968" s="214" t="s">
        <v>1770</v>
      </c>
      <c r="E2968" s="215" t="s">
        <v>2262</v>
      </c>
      <c r="F2968" s="216" t="s">
        <v>1772</v>
      </c>
      <c r="G2968" s="217" t="s">
        <v>44</v>
      </c>
      <c r="H2968" s="218" t="s">
        <v>44</v>
      </c>
      <c r="I2968" s="218" t="s">
        <v>44</v>
      </c>
      <c r="J2968" s="218" t="s">
        <v>44</v>
      </c>
      <c r="K2968" s="1209">
        <f>SUM(L2968-15)</f>
        <v>42097</v>
      </c>
      <c r="L2968" s="218">
        <f>SUM(M2968*1)</f>
        <v>42112</v>
      </c>
      <c r="M2968" s="218">
        <f>SUM(N2968*1)</f>
        <v>42112</v>
      </c>
      <c r="N2968" s="218">
        <f>SUM(O2968-1)</f>
        <v>42112</v>
      </c>
      <c r="O2968" s="218">
        <f>SUM(U2968-3)</f>
        <v>42113</v>
      </c>
      <c r="P2968" s="218">
        <v>42124</v>
      </c>
      <c r="Q2968" s="218" t="s">
        <v>44</v>
      </c>
      <c r="R2968" s="218" t="s">
        <v>44</v>
      </c>
      <c r="S2968" s="218" t="s">
        <v>44</v>
      </c>
      <c r="T2968" s="218" t="s">
        <v>44</v>
      </c>
      <c r="U2968" s="218">
        <f>SUM(V2968-3)</f>
        <v>42116</v>
      </c>
      <c r="V2968" s="218">
        <f>SUM(W2968-3)</f>
        <v>42119</v>
      </c>
      <c r="W2968" s="218">
        <v>42122</v>
      </c>
      <c r="X2968" s="218">
        <f>W2968</f>
        <v>42122</v>
      </c>
      <c r="Y2968" s="218"/>
      <c r="Z2968" s="219"/>
      <c r="AA2968" s="220">
        <v>7000</v>
      </c>
      <c r="AB2968" s="220"/>
    </row>
    <row r="2969" spans="1:28" s="467" customFormat="1" x14ac:dyDescent="0.25">
      <c r="A2969" s="1210"/>
      <c r="B2969" s="1211" t="s">
        <v>2263</v>
      </c>
      <c r="C2969" s="444"/>
      <c r="D2969" s="846"/>
      <c r="E2969" s="1212"/>
      <c r="F2969" s="1213"/>
      <c r="G2969" s="847"/>
      <c r="H2969" s="711"/>
      <c r="I2969" s="711"/>
      <c r="J2969" s="711"/>
      <c r="K2969" s="711"/>
      <c r="L2969" s="711"/>
      <c r="M2969" s="711"/>
      <c r="N2969" s="711"/>
      <c r="O2969" s="711"/>
      <c r="P2969" s="711"/>
      <c r="Q2969" s="711"/>
      <c r="R2969" s="711"/>
      <c r="S2969" s="711"/>
      <c r="T2969" s="711"/>
      <c r="U2969" s="711"/>
      <c r="V2969" s="711"/>
      <c r="W2969" s="711"/>
      <c r="X2969" s="711"/>
      <c r="Y2969" s="711"/>
      <c r="Z2969" s="485"/>
      <c r="AA2969" s="736"/>
      <c r="AB2969" s="484"/>
    </row>
    <row r="2970" spans="1:28" s="467" customFormat="1" x14ac:dyDescent="0.25">
      <c r="A2970" s="1210"/>
      <c r="B2970" s="1211"/>
      <c r="C2970" s="444"/>
      <c r="D2970" s="846"/>
      <c r="E2970" s="1212"/>
      <c r="F2970" s="1213"/>
      <c r="G2970" s="847"/>
      <c r="H2970" s="711"/>
      <c r="I2970" s="711"/>
      <c r="J2970" s="711"/>
      <c r="K2970" s="711"/>
      <c r="L2970" s="711"/>
      <c r="M2970" s="711"/>
      <c r="N2970" s="711"/>
      <c r="O2970" s="711"/>
      <c r="P2970" s="711"/>
      <c r="Q2970" s="711"/>
      <c r="R2970" s="711"/>
      <c r="S2970" s="711"/>
      <c r="T2970" s="711"/>
      <c r="U2970" s="711"/>
      <c r="V2970" s="711"/>
      <c r="W2970" s="711"/>
      <c r="X2970" s="711"/>
      <c r="Y2970" s="711"/>
      <c r="Z2970" s="485"/>
      <c r="AA2970" s="736"/>
      <c r="AB2970" s="484"/>
    </row>
    <row r="2971" spans="1:28" s="467" customFormat="1" ht="25.5" x14ac:dyDescent="0.25">
      <c r="A2971" s="1228">
        <v>46</v>
      </c>
      <c r="B2971" s="1220" t="s">
        <v>338</v>
      </c>
      <c r="C2971" s="213" t="s">
        <v>307</v>
      </c>
      <c r="D2971" s="214" t="s">
        <v>1770</v>
      </c>
      <c r="E2971" s="215" t="s">
        <v>2264</v>
      </c>
      <c r="F2971" s="216" t="s">
        <v>1772</v>
      </c>
      <c r="G2971" s="217" t="s">
        <v>44</v>
      </c>
      <c r="H2971" s="218" t="s">
        <v>44</v>
      </c>
      <c r="I2971" s="218" t="s">
        <v>44</v>
      </c>
      <c r="J2971" s="218" t="s">
        <v>44</v>
      </c>
      <c r="K2971" s="1209">
        <f>SUM(L2971-15)</f>
        <v>42097</v>
      </c>
      <c r="L2971" s="218">
        <f>SUM(M2971*1)</f>
        <v>42112</v>
      </c>
      <c r="M2971" s="218">
        <f>SUM(N2971*1)</f>
        <v>42112</v>
      </c>
      <c r="N2971" s="218">
        <f>SUM(O2971-1)</f>
        <v>42112</v>
      </c>
      <c r="O2971" s="218">
        <f>SUM(U2971-3)</f>
        <v>42113</v>
      </c>
      <c r="P2971" s="218">
        <v>42124</v>
      </c>
      <c r="Q2971" s="218" t="s">
        <v>44</v>
      </c>
      <c r="R2971" s="218" t="s">
        <v>44</v>
      </c>
      <c r="S2971" s="218" t="s">
        <v>44</v>
      </c>
      <c r="T2971" s="218" t="s">
        <v>44</v>
      </c>
      <c r="U2971" s="218">
        <f>SUM(V2971-3)</f>
        <v>42116</v>
      </c>
      <c r="V2971" s="218">
        <f>SUM(W2971-3)</f>
        <v>42119</v>
      </c>
      <c r="W2971" s="218">
        <v>42122</v>
      </c>
      <c r="X2971" s="218">
        <f>W2971</f>
        <v>42122</v>
      </c>
      <c r="Y2971" s="218"/>
      <c r="Z2971" s="219"/>
      <c r="AA2971" s="220">
        <v>50000</v>
      </c>
      <c r="AB2971" s="220"/>
    </row>
    <row r="2972" spans="1:28" s="467" customFormat="1" x14ac:dyDescent="0.25">
      <c r="A2972" s="1210"/>
      <c r="B2972" s="1211" t="s">
        <v>2265</v>
      </c>
      <c r="C2972" s="444"/>
      <c r="D2972" s="846"/>
      <c r="E2972" s="1212"/>
      <c r="F2972" s="1213"/>
      <c r="G2972" s="847"/>
      <c r="H2972" s="711"/>
      <c r="I2972" s="711"/>
      <c r="J2972" s="711"/>
      <c r="K2972" s="711"/>
      <c r="L2972" s="711"/>
      <c r="M2972" s="711"/>
      <c r="N2972" s="711"/>
      <c r="O2972" s="711"/>
      <c r="P2972" s="711"/>
      <c r="Q2972" s="711"/>
      <c r="R2972" s="711"/>
      <c r="S2972" s="711"/>
      <c r="T2972" s="711"/>
      <c r="U2972" s="711"/>
      <c r="V2972" s="711"/>
      <c r="W2972" s="711"/>
      <c r="X2972" s="711"/>
      <c r="Y2972" s="711"/>
      <c r="Z2972" s="485"/>
      <c r="AA2972" s="736"/>
      <c r="AB2972" s="484"/>
    </row>
    <row r="2973" spans="1:28" s="467" customFormat="1" x14ac:dyDescent="0.25">
      <c r="A2973" s="1210"/>
      <c r="B2973" s="1211" t="s">
        <v>2266</v>
      </c>
      <c r="C2973" s="444"/>
      <c r="D2973" s="846"/>
      <c r="E2973" s="1212"/>
      <c r="F2973" s="1213"/>
      <c r="G2973" s="847"/>
      <c r="H2973" s="711"/>
      <c r="I2973" s="711"/>
      <c r="J2973" s="711"/>
      <c r="K2973" s="711"/>
      <c r="L2973" s="711"/>
      <c r="M2973" s="711"/>
      <c r="N2973" s="711"/>
      <c r="O2973" s="711"/>
      <c r="P2973" s="711"/>
      <c r="Q2973" s="711"/>
      <c r="R2973" s="711"/>
      <c r="S2973" s="711"/>
      <c r="T2973" s="711"/>
      <c r="U2973" s="711"/>
      <c r="V2973" s="711"/>
      <c r="W2973" s="711"/>
      <c r="X2973" s="711"/>
      <c r="Y2973" s="711"/>
      <c r="Z2973" s="485"/>
      <c r="AA2973" s="736"/>
      <c r="AB2973" s="484"/>
    </row>
    <row r="2974" spans="1:28" s="467" customFormat="1" x14ac:dyDescent="0.25">
      <c r="A2974" s="1210"/>
      <c r="B2974" s="1211" t="s">
        <v>2267</v>
      </c>
      <c r="C2974" s="444"/>
      <c r="D2974" s="846"/>
      <c r="E2974" s="1212"/>
      <c r="F2974" s="1213"/>
      <c r="G2974" s="847"/>
      <c r="H2974" s="711"/>
      <c r="I2974" s="711"/>
      <c r="J2974" s="711"/>
      <c r="K2974" s="711"/>
      <c r="L2974" s="711"/>
      <c r="M2974" s="711"/>
      <c r="N2974" s="711"/>
      <c r="O2974" s="711"/>
      <c r="P2974" s="711"/>
      <c r="Q2974" s="711"/>
      <c r="R2974" s="711"/>
      <c r="S2974" s="711"/>
      <c r="T2974" s="711"/>
      <c r="U2974" s="711"/>
      <c r="V2974" s="711"/>
      <c r="W2974" s="711"/>
      <c r="X2974" s="711"/>
      <c r="Y2974" s="711"/>
      <c r="Z2974" s="485"/>
      <c r="AA2974" s="736"/>
      <c r="AB2974" s="484"/>
    </row>
    <row r="2975" spans="1:28" s="467" customFormat="1" x14ac:dyDescent="0.25">
      <c r="A2975" s="1210"/>
      <c r="B2975" s="1211" t="s">
        <v>2268</v>
      </c>
      <c r="C2975" s="444"/>
      <c r="D2975" s="846"/>
      <c r="E2975" s="1212"/>
      <c r="F2975" s="1213"/>
      <c r="G2975" s="847"/>
      <c r="H2975" s="711"/>
      <c r="I2975" s="711"/>
      <c r="J2975" s="711"/>
      <c r="K2975" s="711"/>
      <c r="L2975" s="711"/>
      <c r="M2975" s="711"/>
      <c r="N2975" s="711"/>
      <c r="O2975" s="711"/>
      <c r="P2975" s="711"/>
      <c r="Q2975" s="711"/>
      <c r="R2975" s="711"/>
      <c r="S2975" s="711"/>
      <c r="T2975" s="711"/>
      <c r="U2975" s="711"/>
      <c r="V2975" s="711"/>
      <c r="W2975" s="711"/>
      <c r="X2975" s="711"/>
      <c r="Y2975" s="711"/>
      <c r="Z2975" s="485"/>
      <c r="AA2975" s="736"/>
      <c r="AB2975" s="484"/>
    </row>
    <row r="2976" spans="1:28" s="467" customFormat="1" x14ac:dyDescent="0.25">
      <c r="A2976" s="1210"/>
      <c r="B2976" s="1211" t="s">
        <v>2269</v>
      </c>
      <c r="C2976" s="444"/>
      <c r="D2976" s="846"/>
      <c r="E2976" s="1212"/>
      <c r="F2976" s="1213"/>
      <c r="G2976" s="847"/>
      <c r="H2976" s="711"/>
      <c r="I2976" s="711"/>
      <c r="J2976" s="711"/>
      <c r="K2976" s="711"/>
      <c r="L2976" s="711"/>
      <c r="M2976" s="711"/>
      <c r="N2976" s="711"/>
      <c r="O2976" s="711"/>
      <c r="P2976" s="711"/>
      <c r="Q2976" s="711"/>
      <c r="R2976" s="711"/>
      <c r="S2976" s="711"/>
      <c r="T2976" s="711"/>
      <c r="U2976" s="711"/>
      <c r="V2976" s="711"/>
      <c r="W2976" s="711"/>
      <c r="X2976" s="711"/>
      <c r="Y2976" s="711"/>
      <c r="Z2976" s="485"/>
      <c r="AA2976" s="736"/>
      <c r="AB2976" s="484"/>
    </row>
    <row r="2977" spans="1:28" s="467" customFormat="1" x14ac:dyDescent="0.25">
      <c r="A2977" s="1210"/>
      <c r="B2977" s="1211" t="s">
        <v>2270</v>
      </c>
      <c r="C2977" s="444"/>
      <c r="D2977" s="846"/>
      <c r="E2977" s="1212"/>
      <c r="F2977" s="1213"/>
      <c r="G2977" s="847"/>
      <c r="H2977" s="711"/>
      <c r="I2977" s="711"/>
      <c r="J2977" s="711"/>
      <c r="K2977" s="711"/>
      <c r="L2977" s="711"/>
      <c r="M2977" s="711"/>
      <c r="N2977" s="711"/>
      <c r="O2977" s="711"/>
      <c r="P2977" s="711"/>
      <c r="Q2977" s="711"/>
      <c r="R2977" s="711"/>
      <c r="S2977" s="711"/>
      <c r="T2977" s="711"/>
      <c r="U2977" s="711"/>
      <c r="V2977" s="711"/>
      <c r="W2977" s="711"/>
      <c r="X2977" s="711"/>
      <c r="Y2977" s="711"/>
      <c r="Z2977" s="485"/>
      <c r="AA2977" s="736"/>
      <c r="AB2977" s="484"/>
    </row>
    <row r="2978" spans="1:28" s="467" customFormat="1" x14ac:dyDescent="0.25">
      <c r="A2978" s="1210"/>
      <c r="B2978" s="1211" t="s">
        <v>2271</v>
      </c>
      <c r="C2978" s="444"/>
      <c r="D2978" s="846"/>
      <c r="E2978" s="1212"/>
      <c r="F2978" s="1213"/>
      <c r="G2978" s="847"/>
      <c r="H2978" s="711"/>
      <c r="I2978" s="711"/>
      <c r="J2978" s="711"/>
      <c r="K2978" s="711"/>
      <c r="L2978" s="711"/>
      <c r="M2978" s="711"/>
      <c r="N2978" s="711"/>
      <c r="O2978" s="711"/>
      <c r="P2978" s="711"/>
      <c r="Q2978" s="711"/>
      <c r="R2978" s="711"/>
      <c r="S2978" s="711"/>
      <c r="T2978" s="711"/>
      <c r="U2978" s="711"/>
      <c r="V2978" s="711"/>
      <c r="W2978" s="711"/>
      <c r="X2978" s="711"/>
      <c r="Y2978" s="711"/>
      <c r="Z2978" s="485"/>
      <c r="AA2978" s="736"/>
      <c r="AB2978" s="484"/>
    </row>
    <row r="2979" spans="1:28" s="467" customFormat="1" x14ac:dyDescent="0.25">
      <c r="A2979" s="1210"/>
      <c r="B2979" s="1211" t="s">
        <v>2272</v>
      </c>
      <c r="C2979" s="444"/>
      <c r="D2979" s="846"/>
      <c r="E2979" s="1212"/>
      <c r="F2979" s="1213"/>
      <c r="G2979" s="847"/>
      <c r="H2979" s="711"/>
      <c r="I2979" s="711"/>
      <c r="J2979" s="711"/>
      <c r="K2979" s="711"/>
      <c r="L2979" s="711"/>
      <c r="M2979" s="711"/>
      <c r="N2979" s="711"/>
      <c r="O2979" s="711"/>
      <c r="P2979" s="711"/>
      <c r="Q2979" s="711"/>
      <c r="R2979" s="711"/>
      <c r="S2979" s="711"/>
      <c r="T2979" s="711"/>
      <c r="U2979" s="711"/>
      <c r="V2979" s="711"/>
      <c r="W2979" s="711"/>
      <c r="X2979" s="711"/>
      <c r="Y2979" s="711"/>
      <c r="Z2979" s="485"/>
      <c r="AA2979" s="736"/>
      <c r="AB2979" s="484"/>
    </row>
    <row r="2980" spans="1:28" s="467" customFormat="1" x14ac:dyDescent="0.25">
      <c r="A2980" s="1210"/>
      <c r="B2980" s="1211"/>
      <c r="C2980" s="444"/>
      <c r="D2980" s="846"/>
      <c r="E2980" s="1212"/>
      <c r="F2980" s="1213"/>
      <c r="G2980" s="847"/>
      <c r="H2980" s="711"/>
      <c r="I2980" s="711"/>
      <c r="J2980" s="711"/>
      <c r="K2980" s="711"/>
      <c r="L2980" s="711"/>
      <c r="M2980" s="711"/>
      <c r="N2980" s="711"/>
      <c r="O2980" s="711"/>
      <c r="P2980" s="711"/>
      <c r="Q2980" s="711"/>
      <c r="R2980" s="711"/>
      <c r="S2980" s="711"/>
      <c r="T2980" s="711"/>
      <c r="U2980" s="711"/>
      <c r="V2980" s="711"/>
      <c r="W2980" s="711"/>
      <c r="X2980" s="711"/>
      <c r="Y2980" s="711"/>
      <c r="Z2980" s="485"/>
      <c r="AA2980" s="736"/>
      <c r="AB2980" s="484"/>
    </row>
    <row r="2981" spans="1:28" s="467" customFormat="1" ht="25.5" x14ac:dyDescent="0.25">
      <c r="A2981" s="1228">
        <v>47</v>
      </c>
      <c r="B2981" s="1220" t="s">
        <v>2273</v>
      </c>
      <c r="C2981" s="213" t="s">
        <v>307</v>
      </c>
      <c r="D2981" s="214" t="s">
        <v>1770</v>
      </c>
      <c r="E2981" s="215" t="s">
        <v>2274</v>
      </c>
      <c r="F2981" s="216" t="s">
        <v>1772</v>
      </c>
      <c r="G2981" s="217" t="s">
        <v>44</v>
      </c>
      <c r="H2981" s="218" t="s">
        <v>44</v>
      </c>
      <c r="I2981" s="218" t="s">
        <v>44</v>
      </c>
      <c r="J2981" s="218" t="s">
        <v>44</v>
      </c>
      <c r="K2981" s="1209">
        <f>SUM(L2981-15)</f>
        <v>42097</v>
      </c>
      <c r="L2981" s="218">
        <f>SUM(M2981*1)</f>
        <v>42112</v>
      </c>
      <c r="M2981" s="218">
        <f>SUM(N2981*1)</f>
        <v>42112</v>
      </c>
      <c r="N2981" s="218">
        <f>SUM(O2981-1)</f>
        <v>42112</v>
      </c>
      <c r="O2981" s="218">
        <f>SUM(U2981-3)</f>
        <v>42113</v>
      </c>
      <c r="P2981" s="218">
        <v>42124</v>
      </c>
      <c r="Q2981" s="218" t="s">
        <v>44</v>
      </c>
      <c r="R2981" s="218" t="s">
        <v>44</v>
      </c>
      <c r="S2981" s="218" t="s">
        <v>44</v>
      </c>
      <c r="T2981" s="218" t="s">
        <v>44</v>
      </c>
      <c r="U2981" s="218">
        <f>SUM(V2981-3)</f>
        <v>42116</v>
      </c>
      <c r="V2981" s="218">
        <f>SUM(W2981-3)</f>
        <v>42119</v>
      </c>
      <c r="W2981" s="218">
        <v>42122</v>
      </c>
      <c r="X2981" s="218">
        <f>W2981</f>
        <v>42122</v>
      </c>
      <c r="Y2981" s="218"/>
      <c r="Z2981" s="219"/>
      <c r="AA2981" s="220">
        <v>30108</v>
      </c>
      <c r="AB2981" s="220"/>
    </row>
    <row r="2982" spans="1:28" s="467" customFormat="1" ht="15.75" x14ac:dyDescent="0.25">
      <c r="A2982" s="1210"/>
      <c r="B2982" s="245" t="s">
        <v>2275</v>
      </c>
      <c r="C2982" s="444"/>
      <c r="D2982" s="846"/>
      <c r="E2982" s="1212"/>
      <c r="F2982" s="1213"/>
      <c r="G2982" s="847"/>
      <c r="H2982" s="711"/>
      <c r="I2982" s="711"/>
      <c r="J2982" s="711"/>
      <c r="K2982" s="711"/>
      <c r="L2982" s="711"/>
      <c r="M2982" s="711"/>
      <c r="N2982" s="711"/>
      <c r="O2982" s="711"/>
      <c r="P2982" s="711"/>
      <c r="Q2982" s="711"/>
      <c r="R2982" s="711"/>
      <c r="S2982" s="711"/>
      <c r="T2982" s="711"/>
      <c r="U2982" s="711"/>
      <c r="V2982" s="711"/>
      <c r="W2982" s="711"/>
      <c r="X2982" s="711"/>
      <c r="Y2982" s="711"/>
      <c r="Z2982" s="485"/>
      <c r="AA2982" s="736"/>
      <c r="AB2982" s="484"/>
    </row>
    <row r="2983" spans="1:28" s="467" customFormat="1" ht="15.75" x14ac:dyDescent="0.25">
      <c r="A2983" s="1210"/>
      <c r="B2983" s="1231"/>
      <c r="C2983" s="444"/>
      <c r="D2983" s="846"/>
      <c r="E2983" s="1212"/>
      <c r="F2983" s="1213"/>
      <c r="G2983" s="847"/>
      <c r="H2983" s="711"/>
      <c r="I2983" s="711"/>
      <c r="J2983" s="711"/>
      <c r="K2983" s="711"/>
      <c r="L2983" s="711"/>
      <c r="M2983" s="711"/>
      <c r="N2983" s="711"/>
      <c r="O2983" s="711"/>
      <c r="P2983" s="711"/>
      <c r="Q2983" s="711"/>
      <c r="R2983" s="711"/>
      <c r="S2983" s="711"/>
      <c r="T2983" s="711"/>
      <c r="U2983" s="711"/>
      <c r="V2983" s="711"/>
      <c r="W2983" s="711"/>
      <c r="X2983" s="711"/>
      <c r="Y2983" s="711"/>
      <c r="Z2983" s="485"/>
      <c r="AA2983" s="736"/>
      <c r="AB2983" s="484"/>
    </row>
    <row r="2984" spans="1:28" s="467" customFormat="1" ht="25.5" x14ac:dyDescent="0.25">
      <c r="A2984" s="1228">
        <v>48</v>
      </c>
      <c r="B2984" s="1220" t="s">
        <v>2276</v>
      </c>
      <c r="C2984" s="213" t="s">
        <v>307</v>
      </c>
      <c r="D2984" s="214" t="s">
        <v>1770</v>
      </c>
      <c r="E2984" s="215" t="s">
        <v>2274</v>
      </c>
      <c r="F2984" s="216" t="s">
        <v>1772</v>
      </c>
      <c r="G2984" s="217" t="s">
        <v>44</v>
      </c>
      <c r="H2984" s="218" t="s">
        <v>44</v>
      </c>
      <c r="I2984" s="218" t="s">
        <v>44</v>
      </c>
      <c r="J2984" s="218" t="s">
        <v>44</v>
      </c>
      <c r="K2984" s="1209">
        <f>SUM(L2984-15)</f>
        <v>42097</v>
      </c>
      <c r="L2984" s="218">
        <f>SUM(M2984*1)</f>
        <v>42112</v>
      </c>
      <c r="M2984" s="218">
        <f>SUM(N2984*1)</f>
        <v>42112</v>
      </c>
      <c r="N2984" s="218">
        <f>SUM(O2984-1)</f>
        <v>42112</v>
      </c>
      <c r="O2984" s="218">
        <f>SUM(U2984-3)</f>
        <v>42113</v>
      </c>
      <c r="P2984" s="218">
        <v>42124</v>
      </c>
      <c r="Q2984" s="218" t="s">
        <v>44</v>
      </c>
      <c r="R2984" s="218" t="s">
        <v>44</v>
      </c>
      <c r="S2984" s="218" t="s">
        <v>44</v>
      </c>
      <c r="T2984" s="218" t="s">
        <v>44</v>
      </c>
      <c r="U2984" s="218">
        <f>SUM(V2984-3)</f>
        <v>42116</v>
      </c>
      <c r="V2984" s="218">
        <f>SUM(W2984-3)</f>
        <v>42119</v>
      </c>
      <c r="W2984" s="218">
        <v>42122</v>
      </c>
      <c r="X2984" s="218">
        <f>W2984</f>
        <v>42122</v>
      </c>
      <c r="Y2984" s="218"/>
      <c r="Z2984" s="219"/>
      <c r="AA2984" s="220">
        <v>30108</v>
      </c>
      <c r="AB2984" s="220"/>
    </row>
    <row r="2985" spans="1:28" s="467" customFormat="1" ht="15.75" x14ac:dyDescent="0.25">
      <c r="A2985" s="1210"/>
      <c r="B2985" s="1231" t="s">
        <v>2277</v>
      </c>
      <c r="C2985" s="444"/>
      <c r="D2985" s="846"/>
      <c r="E2985" s="1212"/>
      <c r="F2985" s="1213"/>
      <c r="G2985" s="847"/>
      <c r="H2985" s="711"/>
      <c r="I2985" s="711"/>
      <c r="J2985" s="711"/>
      <c r="K2985" s="711"/>
      <c r="L2985" s="711"/>
      <c r="M2985" s="711"/>
      <c r="N2985" s="711"/>
      <c r="O2985" s="711"/>
      <c r="P2985" s="711"/>
      <c r="Q2985" s="711"/>
      <c r="R2985" s="711"/>
      <c r="S2985" s="711"/>
      <c r="T2985" s="711"/>
      <c r="U2985" s="711"/>
      <c r="V2985" s="711"/>
      <c r="W2985" s="711"/>
      <c r="X2985" s="711"/>
      <c r="Y2985" s="711"/>
      <c r="Z2985" s="485"/>
      <c r="AA2985" s="736"/>
      <c r="AB2985" s="484"/>
    </row>
    <row r="2986" spans="1:28" s="467" customFormat="1" ht="15.75" x14ac:dyDescent="0.25">
      <c r="A2986" s="1210"/>
      <c r="B2986" s="1231"/>
      <c r="C2986" s="444"/>
      <c r="D2986" s="846"/>
      <c r="E2986" s="1212"/>
      <c r="F2986" s="1213"/>
      <c r="G2986" s="847"/>
      <c r="H2986" s="711"/>
      <c r="I2986" s="711"/>
      <c r="J2986" s="711"/>
      <c r="K2986" s="711"/>
      <c r="L2986" s="711"/>
      <c r="M2986" s="711"/>
      <c r="N2986" s="711"/>
      <c r="O2986" s="711"/>
      <c r="P2986" s="711"/>
      <c r="Q2986" s="711"/>
      <c r="R2986" s="711"/>
      <c r="S2986" s="711"/>
      <c r="T2986" s="711"/>
      <c r="U2986" s="711"/>
      <c r="V2986" s="711"/>
      <c r="W2986" s="711"/>
      <c r="X2986" s="711"/>
      <c r="Y2986" s="711"/>
      <c r="Z2986" s="485"/>
      <c r="AA2986" s="736"/>
      <c r="AB2986" s="484"/>
    </row>
    <row r="2987" spans="1:28" s="467" customFormat="1" ht="15.75" x14ac:dyDescent="0.25">
      <c r="A2987" s="1210"/>
      <c r="B2987" s="1231"/>
      <c r="C2987" s="444"/>
      <c r="D2987" s="846"/>
      <c r="E2987" s="1212"/>
      <c r="F2987" s="1213"/>
      <c r="G2987" s="847"/>
      <c r="H2987" s="711"/>
      <c r="I2987" s="711"/>
      <c r="J2987" s="711"/>
      <c r="K2987" s="711"/>
      <c r="L2987" s="711"/>
      <c r="M2987" s="711"/>
      <c r="N2987" s="711"/>
      <c r="O2987" s="711"/>
      <c r="P2987" s="711"/>
      <c r="Q2987" s="711"/>
      <c r="R2987" s="711"/>
      <c r="S2987" s="711"/>
      <c r="T2987" s="711"/>
      <c r="U2987" s="711"/>
      <c r="V2987" s="711"/>
      <c r="W2987" s="711"/>
      <c r="X2987" s="711"/>
      <c r="Y2987" s="711"/>
      <c r="Z2987" s="485"/>
      <c r="AA2987" s="736"/>
      <c r="AB2987" s="484"/>
    </row>
    <row r="2988" spans="1:28" s="467" customFormat="1" ht="25.5" x14ac:dyDescent="0.25">
      <c r="A2988" s="1228">
        <v>49</v>
      </c>
      <c r="B2988" s="1220" t="s">
        <v>2278</v>
      </c>
      <c r="C2988" s="213" t="s">
        <v>895</v>
      </c>
      <c r="D2988" s="214" t="s">
        <v>1770</v>
      </c>
      <c r="E2988" s="215" t="s">
        <v>2279</v>
      </c>
      <c r="F2988" s="216" t="s">
        <v>1772</v>
      </c>
      <c r="G2988" s="217" t="s">
        <v>44</v>
      </c>
      <c r="H2988" s="218" t="s">
        <v>44</v>
      </c>
      <c r="I2988" s="218" t="s">
        <v>44</v>
      </c>
      <c r="J2988" s="218" t="s">
        <v>44</v>
      </c>
      <c r="K2988" s="1209">
        <f>SUM(L2988-15)</f>
        <v>42068</v>
      </c>
      <c r="L2988" s="218">
        <f>SUM(M2988*1)</f>
        <v>42083</v>
      </c>
      <c r="M2988" s="218">
        <f>SUM(N2988*1)</f>
        <v>42083</v>
      </c>
      <c r="N2988" s="218">
        <f>SUM(O2988-1)</f>
        <v>42083</v>
      </c>
      <c r="O2988" s="218">
        <f>SUM(U2988-3)</f>
        <v>42084</v>
      </c>
      <c r="P2988" s="218">
        <v>42124</v>
      </c>
      <c r="Q2988" s="218" t="s">
        <v>44</v>
      </c>
      <c r="R2988" s="218" t="s">
        <v>44</v>
      </c>
      <c r="S2988" s="218" t="s">
        <v>44</v>
      </c>
      <c r="T2988" s="218" t="s">
        <v>44</v>
      </c>
      <c r="U2988" s="218">
        <f>SUM(V2988-3)</f>
        <v>42087</v>
      </c>
      <c r="V2988" s="218">
        <f>SUM(W2988-3)</f>
        <v>42090</v>
      </c>
      <c r="W2988" s="218">
        <v>42093</v>
      </c>
      <c r="X2988" s="218">
        <f>W2988</f>
        <v>42093</v>
      </c>
      <c r="Y2988" s="218"/>
      <c r="Z2988" s="219"/>
      <c r="AA2988" s="220">
        <v>2500000</v>
      </c>
      <c r="AB2988" s="220"/>
    </row>
    <row r="2989" spans="1:28" s="467" customFormat="1" ht="15.75" x14ac:dyDescent="0.25">
      <c r="A2989" s="1210"/>
      <c r="B2989" s="1231" t="s">
        <v>2280</v>
      </c>
      <c r="C2989" s="444"/>
      <c r="D2989" s="846"/>
      <c r="E2989" s="1212"/>
      <c r="F2989" s="1213"/>
      <c r="G2989" s="847"/>
      <c r="H2989" s="711"/>
      <c r="I2989" s="711"/>
      <c r="J2989" s="711"/>
      <c r="K2989" s="711"/>
      <c r="L2989" s="711"/>
      <c r="M2989" s="711"/>
      <c r="N2989" s="711"/>
      <c r="O2989" s="711"/>
      <c r="P2989" s="711"/>
      <c r="Q2989" s="711"/>
      <c r="R2989" s="711"/>
      <c r="S2989" s="711"/>
      <c r="T2989" s="711"/>
      <c r="U2989" s="711"/>
      <c r="V2989" s="711"/>
      <c r="W2989" s="711"/>
      <c r="X2989" s="711"/>
      <c r="Y2989" s="711"/>
      <c r="Z2989" s="485"/>
      <c r="AA2989" s="736"/>
      <c r="AB2989" s="484"/>
    </row>
    <row r="2990" spans="1:28" s="467" customFormat="1" ht="15.75" x14ac:dyDescent="0.25">
      <c r="A2990" s="1210"/>
      <c r="B2990" s="1231"/>
      <c r="C2990" s="444"/>
      <c r="D2990" s="846"/>
      <c r="E2990" s="1212"/>
      <c r="F2990" s="1213"/>
      <c r="G2990" s="847"/>
      <c r="H2990" s="711"/>
      <c r="I2990" s="711"/>
      <c r="J2990" s="711"/>
      <c r="K2990" s="711"/>
      <c r="L2990" s="711"/>
      <c r="M2990" s="711"/>
      <c r="N2990" s="711"/>
      <c r="O2990" s="711"/>
      <c r="P2990" s="711"/>
      <c r="Q2990" s="711"/>
      <c r="R2990" s="711"/>
      <c r="S2990" s="711"/>
      <c r="T2990" s="711"/>
      <c r="U2990" s="711"/>
      <c r="V2990" s="711"/>
      <c r="W2990" s="711"/>
      <c r="X2990" s="711"/>
      <c r="Y2990" s="711"/>
      <c r="Z2990" s="485"/>
      <c r="AA2990" s="736"/>
      <c r="AB2990" s="484"/>
    </row>
    <row r="2991" spans="1:28" s="467" customFormat="1" ht="25.5" x14ac:dyDescent="0.25">
      <c r="A2991" s="1228">
        <v>50</v>
      </c>
      <c r="B2991" s="1220" t="s">
        <v>2281</v>
      </c>
      <c r="C2991" s="213" t="s">
        <v>895</v>
      </c>
      <c r="D2991" s="214" t="s">
        <v>1770</v>
      </c>
      <c r="E2991" s="215" t="s">
        <v>2282</v>
      </c>
      <c r="F2991" s="216" t="s">
        <v>1772</v>
      </c>
      <c r="G2991" s="217" t="s">
        <v>44</v>
      </c>
      <c r="H2991" s="218" t="s">
        <v>44</v>
      </c>
      <c r="I2991" s="218" t="s">
        <v>44</v>
      </c>
      <c r="J2991" s="218" t="s">
        <v>44</v>
      </c>
      <c r="K2991" s="1209">
        <f>SUM(L2991-15)</f>
        <v>42068</v>
      </c>
      <c r="L2991" s="218">
        <f>SUM(M2991*1)</f>
        <v>42083</v>
      </c>
      <c r="M2991" s="218">
        <f>SUM(N2991*1)</f>
        <v>42083</v>
      </c>
      <c r="N2991" s="218">
        <f>SUM(O2991-1)</f>
        <v>42083</v>
      </c>
      <c r="O2991" s="218">
        <f>SUM(U2991-3)</f>
        <v>42084</v>
      </c>
      <c r="P2991" s="218">
        <v>42124</v>
      </c>
      <c r="Q2991" s="218" t="s">
        <v>44</v>
      </c>
      <c r="R2991" s="218" t="s">
        <v>44</v>
      </c>
      <c r="S2991" s="218" t="s">
        <v>44</v>
      </c>
      <c r="T2991" s="218" t="s">
        <v>44</v>
      </c>
      <c r="U2991" s="218">
        <f>SUM(V2991-3)</f>
        <v>42087</v>
      </c>
      <c r="V2991" s="218">
        <f>SUM(W2991-3)</f>
        <v>42090</v>
      </c>
      <c r="W2991" s="218">
        <v>42093</v>
      </c>
      <c r="X2991" s="218">
        <f>W2991</f>
        <v>42093</v>
      </c>
      <c r="Y2991" s="218"/>
      <c r="Z2991" s="219"/>
      <c r="AA2991" s="220">
        <v>300000</v>
      </c>
      <c r="AB2991" s="220"/>
    </row>
    <row r="2992" spans="1:28" s="467" customFormat="1" ht="15.75" x14ac:dyDescent="0.25">
      <c r="A2992" s="1210"/>
      <c r="B2992" s="1231" t="s">
        <v>2283</v>
      </c>
      <c r="C2992" s="444"/>
      <c r="D2992" s="846"/>
      <c r="E2992" s="1212"/>
      <c r="F2992" s="1213"/>
      <c r="G2992" s="847"/>
      <c r="H2992" s="711"/>
      <c r="I2992" s="711"/>
      <c r="J2992" s="711"/>
      <c r="K2992" s="711"/>
      <c r="L2992" s="711"/>
      <c r="M2992" s="711"/>
      <c r="N2992" s="711"/>
      <c r="O2992" s="711"/>
      <c r="P2992" s="711"/>
      <c r="Q2992" s="711"/>
      <c r="R2992" s="711"/>
      <c r="S2992" s="711"/>
      <c r="T2992" s="711"/>
      <c r="U2992" s="711"/>
      <c r="V2992" s="711"/>
      <c r="W2992" s="711"/>
      <c r="X2992" s="711"/>
      <c r="Y2992" s="711"/>
      <c r="Z2992" s="485"/>
      <c r="AA2992" s="736"/>
      <c r="AB2992" s="484"/>
    </row>
    <row r="2993" spans="1:28" s="467" customFormat="1" ht="15.75" x14ac:dyDescent="0.25">
      <c r="A2993" s="1210"/>
      <c r="B2993" s="1231"/>
      <c r="C2993" s="444"/>
      <c r="D2993" s="846"/>
      <c r="E2993" s="1212"/>
      <c r="F2993" s="1213"/>
      <c r="G2993" s="847"/>
      <c r="H2993" s="711"/>
      <c r="I2993" s="711"/>
      <c r="J2993" s="711"/>
      <c r="K2993" s="711"/>
      <c r="L2993" s="711"/>
      <c r="M2993" s="711"/>
      <c r="N2993" s="711"/>
      <c r="O2993" s="711"/>
      <c r="P2993" s="711"/>
      <c r="Q2993" s="711"/>
      <c r="R2993" s="711"/>
      <c r="S2993" s="711"/>
      <c r="T2993" s="711"/>
      <c r="U2993" s="711"/>
      <c r="V2993" s="711"/>
      <c r="W2993" s="711"/>
      <c r="X2993" s="711"/>
      <c r="Y2993" s="711"/>
      <c r="Z2993" s="485"/>
      <c r="AA2993" s="736"/>
      <c r="AB2993" s="484"/>
    </row>
    <row r="2994" spans="1:28" s="467" customFormat="1" ht="25.5" x14ac:dyDescent="0.25">
      <c r="A2994" s="1228">
        <v>51</v>
      </c>
      <c r="B2994" s="1220" t="s">
        <v>2284</v>
      </c>
      <c r="C2994" s="213" t="s">
        <v>895</v>
      </c>
      <c r="D2994" s="214" t="s">
        <v>1770</v>
      </c>
      <c r="E2994" s="215" t="s">
        <v>2285</v>
      </c>
      <c r="F2994" s="216" t="s">
        <v>1772</v>
      </c>
      <c r="G2994" s="217" t="s">
        <v>44</v>
      </c>
      <c r="H2994" s="218" t="s">
        <v>44</v>
      </c>
      <c r="I2994" s="218" t="s">
        <v>44</v>
      </c>
      <c r="J2994" s="218" t="s">
        <v>44</v>
      </c>
      <c r="K2994" s="1209">
        <f>SUM(L2994-15)</f>
        <v>42068</v>
      </c>
      <c r="L2994" s="218">
        <f>SUM(M2994*1)</f>
        <v>42083</v>
      </c>
      <c r="M2994" s="218">
        <f>SUM(N2994*1)</f>
        <v>42083</v>
      </c>
      <c r="N2994" s="218">
        <f>SUM(O2994-1)</f>
        <v>42083</v>
      </c>
      <c r="O2994" s="218">
        <f>SUM(U2994-3)</f>
        <v>42084</v>
      </c>
      <c r="P2994" s="218">
        <v>42124</v>
      </c>
      <c r="Q2994" s="218" t="s">
        <v>44</v>
      </c>
      <c r="R2994" s="218" t="s">
        <v>44</v>
      </c>
      <c r="S2994" s="218" t="s">
        <v>44</v>
      </c>
      <c r="T2994" s="218" t="s">
        <v>44</v>
      </c>
      <c r="U2994" s="218">
        <f>SUM(V2994-3)</f>
        <v>42087</v>
      </c>
      <c r="V2994" s="218">
        <f>SUM(W2994-3)</f>
        <v>42090</v>
      </c>
      <c r="W2994" s="218">
        <v>42093</v>
      </c>
      <c r="X2994" s="218">
        <f>W2994</f>
        <v>42093</v>
      </c>
      <c r="Y2994" s="218"/>
      <c r="Z2994" s="219"/>
      <c r="AA2994" s="220">
        <v>100000</v>
      </c>
      <c r="AB2994" s="220"/>
    </row>
    <row r="2995" spans="1:28" s="467" customFormat="1" ht="15.75" x14ac:dyDescent="0.25">
      <c r="A2995" s="1210"/>
      <c r="B2995" s="1231" t="s">
        <v>2286</v>
      </c>
      <c r="C2995" s="444"/>
      <c r="D2995" s="846"/>
      <c r="E2995" s="1212"/>
      <c r="F2995" s="1213"/>
      <c r="G2995" s="847"/>
      <c r="H2995" s="711"/>
      <c r="I2995" s="711"/>
      <c r="J2995" s="711"/>
      <c r="K2995" s="711"/>
      <c r="L2995" s="711"/>
      <c r="M2995" s="711"/>
      <c r="N2995" s="711"/>
      <c r="O2995" s="711"/>
      <c r="P2995" s="711"/>
      <c r="Q2995" s="711"/>
      <c r="R2995" s="711"/>
      <c r="S2995" s="711"/>
      <c r="T2995" s="711"/>
      <c r="U2995" s="711"/>
      <c r="V2995" s="711"/>
      <c r="W2995" s="711"/>
      <c r="X2995" s="711"/>
      <c r="Y2995" s="711"/>
      <c r="Z2995" s="485"/>
      <c r="AA2995" s="736"/>
      <c r="AB2995" s="484"/>
    </row>
    <row r="2996" spans="1:28" s="467" customFormat="1" ht="15.75" x14ac:dyDescent="0.25">
      <c r="A2996" s="1210"/>
      <c r="B2996" s="1231"/>
      <c r="C2996" s="444"/>
      <c r="D2996" s="846"/>
      <c r="E2996" s="1212"/>
      <c r="F2996" s="1213"/>
      <c r="G2996" s="847"/>
      <c r="H2996" s="711"/>
      <c r="I2996" s="711"/>
      <c r="J2996" s="711"/>
      <c r="K2996" s="711"/>
      <c r="L2996" s="711"/>
      <c r="M2996" s="711"/>
      <c r="N2996" s="711"/>
      <c r="O2996" s="711"/>
      <c r="P2996" s="711"/>
      <c r="Q2996" s="711"/>
      <c r="R2996" s="711"/>
      <c r="S2996" s="711"/>
      <c r="T2996" s="711"/>
      <c r="U2996" s="711"/>
      <c r="V2996" s="711"/>
      <c r="W2996" s="711"/>
      <c r="X2996" s="711"/>
      <c r="Y2996" s="711"/>
      <c r="Z2996" s="485"/>
      <c r="AA2996" s="736"/>
      <c r="AB2996" s="484"/>
    </row>
    <row r="2997" spans="1:28" s="467" customFormat="1" ht="25.5" x14ac:dyDescent="0.25">
      <c r="A2997" s="1228">
        <v>52</v>
      </c>
      <c r="B2997" s="1220" t="s">
        <v>2287</v>
      </c>
      <c r="C2997" s="213" t="s">
        <v>895</v>
      </c>
      <c r="D2997" s="214" t="s">
        <v>1770</v>
      </c>
      <c r="E2997" s="215" t="s">
        <v>2288</v>
      </c>
      <c r="F2997" s="216" t="s">
        <v>1772</v>
      </c>
      <c r="G2997" s="217" t="s">
        <v>44</v>
      </c>
      <c r="H2997" s="218" t="s">
        <v>44</v>
      </c>
      <c r="I2997" s="218" t="s">
        <v>44</v>
      </c>
      <c r="J2997" s="218" t="s">
        <v>44</v>
      </c>
      <c r="K2997" s="1209">
        <f>SUM(L2997-15)</f>
        <v>42068</v>
      </c>
      <c r="L2997" s="218">
        <f>SUM(M2997*1)</f>
        <v>42083</v>
      </c>
      <c r="M2997" s="218">
        <f>SUM(N2997*1)</f>
        <v>42083</v>
      </c>
      <c r="N2997" s="218">
        <f>SUM(O2997-1)</f>
        <v>42083</v>
      </c>
      <c r="O2997" s="218">
        <f>SUM(U2997-3)</f>
        <v>42084</v>
      </c>
      <c r="P2997" s="218">
        <v>42124</v>
      </c>
      <c r="Q2997" s="218" t="s">
        <v>44</v>
      </c>
      <c r="R2997" s="218" t="s">
        <v>44</v>
      </c>
      <c r="S2997" s="218" t="s">
        <v>44</v>
      </c>
      <c r="T2997" s="218" t="s">
        <v>44</v>
      </c>
      <c r="U2997" s="218">
        <f>SUM(V2997-3)</f>
        <v>42087</v>
      </c>
      <c r="V2997" s="218">
        <f>SUM(W2997-3)</f>
        <v>42090</v>
      </c>
      <c r="W2997" s="218">
        <v>42093</v>
      </c>
      <c r="X2997" s="218">
        <f>W2997</f>
        <v>42093</v>
      </c>
      <c r="Y2997" s="218"/>
      <c r="Z2997" s="219"/>
      <c r="AA2997" s="220">
        <v>1200000</v>
      </c>
      <c r="AB2997" s="220"/>
    </row>
    <row r="2998" spans="1:28" s="467" customFormat="1" ht="15.75" x14ac:dyDescent="0.25">
      <c r="A2998" s="1210"/>
      <c r="B2998" s="1231" t="s">
        <v>2283</v>
      </c>
      <c r="C2998" s="444"/>
      <c r="D2998" s="846"/>
      <c r="E2998" s="1212"/>
      <c r="F2998" s="1213"/>
      <c r="G2998" s="847"/>
      <c r="H2998" s="711"/>
      <c r="I2998" s="711"/>
      <c r="J2998" s="711"/>
      <c r="K2998" s="711"/>
      <c r="L2998" s="711"/>
      <c r="M2998" s="711"/>
      <c r="N2998" s="711"/>
      <c r="O2998" s="711"/>
      <c r="P2998" s="711"/>
      <c r="Q2998" s="711"/>
      <c r="R2998" s="711"/>
      <c r="S2998" s="711"/>
      <c r="T2998" s="711"/>
      <c r="U2998" s="711"/>
      <c r="V2998" s="711"/>
      <c r="W2998" s="711"/>
      <c r="X2998" s="711"/>
      <c r="Y2998" s="711"/>
      <c r="Z2998" s="485"/>
      <c r="AA2998" s="736"/>
      <c r="AB2998" s="484"/>
    </row>
    <row r="2999" spans="1:28" s="467" customFormat="1" ht="15.75" x14ac:dyDescent="0.25">
      <c r="A2999" s="1210"/>
      <c r="B2999" s="1231"/>
      <c r="C2999" s="444"/>
      <c r="D2999" s="846"/>
      <c r="E2999" s="1212"/>
      <c r="F2999" s="1213"/>
      <c r="G2999" s="847"/>
      <c r="H2999" s="711"/>
      <c r="I2999" s="711"/>
      <c r="J2999" s="711"/>
      <c r="K2999" s="711"/>
      <c r="L2999" s="711"/>
      <c r="M2999" s="711"/>
      <c r="N2999" s="711"/>
      <c r="O2999" s="711"/>
      <c r="P2999" s="711"/>
      <c r="Q2999" s="711"/>
      <c r="R2999" s="711"/>
      <c r="S2999" s="711"/>
      <c r="T2999" s="711"/>
      <c r="U2999" s="711"/>
      <c r="V2999" s="711"/>
      <c r="W2999" s="711"/>
      <c r="X2999" s="711"/>
      <c r="Y2999" s="711"/>
      <c r="Z2999" s="485"/>
      <c r="AA2999" s="736"/>
      <c r="AB2999" s="484"/>
    </row>
    <row r="3000" spans="1:28" s="467" customFormat="1" ht="25.5" x14ac:dyDescent="0.25">
      <c r="A3000" s="1228">
        <v>53</v>
      </c>
      <c r="B3000" s="1220" t="s">
        <v>2289</v>
      </c>
      <c r="C3000" s="213" t="s">
        <v>895</v>
      </c>
      <c r="D3000" s="214" t="s">
        <v>1770</v>
      </c>
      <c r="E3000" s="215" t="s">
        <v>2290</v>
      </c>
      <c r="F3000" s="216" t="s">
        <v>1772</v>
      </c>
      <c r="G3000" s="217" t="s">
        <v>44</v>
      </c>
      <c r="H3000" s="218" t="s">
        <v>44</v>
      </c>
      <c r="I3000" s="218" t="s">
        <v>44</v>
      </c>
      <c r="J3000" s="218" t="s">
        <v>44</v>
      </c>
      <c r="K3000" s="1209">
        <f>SUM(L3000-15)</f>
        <v>42037</v>
      </c>
      <c r="L3000" s="218">
        <f>SUM(M3000*1)</f>
        <v>42052</v>
      </c>
      <c r="M3000" s="218">
        <f>SUM(N3000*1)</f>
        <v>42052</v>
      </c>
      <c r="N3000" s="218">
        <f>SUM(O3000-1)</f>
        <v>42052</v>
      </c>
      <c r="O3000" s="218">
        <f>SUM(U3000-3)</f>
        <v>42053</v>
      </c>
      <c r="P3000" s="218">
        <v>42124</v>
      </c>
      <c r="Q3000" s="218" t="s">
        <v>44</v>
      </c>
      <c r="R3000" s="218" t="s">
        <v>44</v>
      </c>
      <c r="S3000" s="218" t="s">
        <v>44</v>
      </c>
      <c r="T3000" s="218" t="s">
        <v>44</v>
      </c>
      <c r="U3000" s="218">
        <f>SUM(V3000-3)</f>
        <v>42056</v>
      </c>
      <c r="V3000" s="218">
        <f>SUM(W3000-3)</f>
        <v>42059</v>
      </c>
      <c r="W3000" s="218">
        <v>42062</v>
      </c>
      <c r="X3000" s="218">
        <f>W3000</f>
        <v>42062</v>
      </c>
      <c r="Y3000" s="218"/>
      <c r="Z3000" s="219"/>
      <c r="AA3000" s="220">
        <v>200000</v>
      </c>
      <c r="AB3000" s="220"/>
    </row>
    <row r="3001" spans="1:28" s="467" customFormat="1" x14ac:dyDescent="0.25">
      <c r="A3001" s="1232"/>
      <c r="B3001" s="1211" t="s">
        <v>2286</v>
      </c>
      <c r="C3001" s="444"/>
      <c r="D3001" s="846"/>
      <c r="E3001" s="1212"/>
      <c r="F3001" s="1213"/>
      <c r="G3001" s="847"/>
      <c r="H3001" s="711"/>
      <c r="I3001" s="711"/>
      <c r="J3001" s="711"/>
      <c r="K3001" s="711"/>
      <c r="L3001" s="711"/>
      <c r="M3001" s="711"/>
      <c r="N3001" s="711"/>
      <c r="O3001" s="711"/>
      <c r="P3001" s="711"/>
      <c r="Q3001" s="711"/>
      <c r="R3001" s="711"/>
      <c r="S3001" s="711"/>
      <c r="T3001" s="711"/>
      <c r="U3001" s="711"/>
      <c r="V3001" s="711"/>
      <c r="W3001" s="711"/>
      <c r="X3001" s="711"/>
      <c r="Y3001" s="711"/>
      <c r="Z3001" s="485"/>
      <c r="AA3001" s="736"/>
      <c r="AB3001" s="484"/>
    </row>
    <row r="3002" spans="1:28" s="467" customFormat="1" x14ac:dyDescent="0.25">
      <c r="A3002" s="1232"/>
      <c r="B3002" s="1211"/>
      <c r="C3002" s="444"/>
      <c r="D3002" s="846"/>
      <c r="E3002" s="1212"/>
      <c r="F3002" s="1213"/>
      <c r="G3002" s="847"/>
      <c r="H3002" s="711"/>
      <c r="I3002" s="711"/>
      <c r="J3002" s="711"/>
      <c r="K3002" s="711"/>
      <c r="L3002" s="711"/>
      <c r="M3002" s="711"/>
      <c r="N3002" s="711"/>
      <c r="O3002" s="711"/>
      <c r="P3002" s="711"/>
      <c r="Q3002" s="711"/>
      <c r="R3002" s="711"/>
      <c r="S3002" s="711"/>
      <c r="T3002" s="711"/>
      <c r="U3002" s="711"/>
      <c r="V3002" s="711"/>
      <c r="W3002" s="711"/>
      <c r="X3002" s="711"/>
      <c r="Y3002" s="711"/>
      <c r="Z3002" s="485"/>
      <c r="AA3002" s="736"/>
      <c r="AB3002" s="484"/>
    </row>
    <row r="3003" spans="1:28" s="467" customFormat="1" ht="25.5" x14ac:dyDescent="0.25">
      <c r="A3003" s="1228">
        <v>54</v>
      </c>
      <c r="B3003" s="1220" t="s">
        <v>2291</v>
      </c>
      <c r="C3003" s="213" t="s">
        <v>307</v>
      </c>
      <c r="D3003" s="214" t="s">
        <v>1770</v>
      </c>
      <c r="E3003" s="215" t="s">
        <v>2292</v>
      </c>
      <c r="F3003" s="216" t="s">
        <v>1772</v>
      </c>
      <c r="G3003" s="217" t="s">
        <v>44</v>
      </c>
      <c r="H3003" s="218" t="s">
        <v>44</v>
      </c>
      <c r="I3003" s="218" t="s">
        <v>44</v>
      </c>
      <c r="J3003" s="218" t="s">
        <v>44</v>
      </c>
      <c r="K3003" s="1209">
        <f>SUM(L3003-15)</f>
        <v>42037</v>
      </c>
      <c r="L3003" s="218">
        <f>SUM(M3003*1)</f>
        <v>42052</v>
      </c>
      <c r="M3003" s="218">
        <f>SUM(N3003*1)</f>
        <v>42052</v>
      </c>
      <c r="N3003" s="218">
        <f>SUM(O3003-1)</f>
        <v>42052</v>
      </c>
      <c r="O3003" s="218">
        <f>SUM(U3003-3)</f>
        <v>42053</v>
      </c>
      <c r="P3003" s="218">
        <v>42124</v>
      </c>
      <c r="Q3003" s="218" t="s">
        <v>44</v>
      </c>
      <c r="R3003" s="218" t="s">
        <v>44</v>
      </c>
      <c r="S3003" s="218" t="s">
        <v>44</v>
      </c>
      <c r="T3003" s="218" t="s">
        <v>44</v>
      </c>
      <c r="U3003" s="218">
        <f>SUM(V3003-3)</f>
        <v>42056</v>
      </c>
      <c r="V3003" s="218">
        <f>SUM(W3003-3)</f>
        <v>42059</v>
      </c>
      <c r="W3003" s="218">
        <v>42062</v>
      </c>
      <c r="X3003" s="218">
        <f>W3003</f>
        <v>42062</v>
      </c>
      <c r="Y3003" s="218"/>
      <c r="Z3003" s="219"/>
      <c r="AA3003" s="220">
        <v>50000</v>
      </c>
      <c r="AB3003" s="220"/>
    </row>
    <row r="3004" spans="1:28" s="467" customFormat="1" x14ac:dyDescent="0.25">
      <c r="A3004" s="1232"/>
      <c r="B3004" s="1211" t="s">
        <v>2283</v>
      </c>
      <c r="C3004" s="444"/>
      <c r="D3004" s="846"/>
      <c r="E3004" s="1212"/>
      <c r="F3004" s="1213"/>
      <c r="G3004" s="847"/>
      <c r="H3004" s="711"/>
      <c r="I3004" s="711"/>
      <c r="J3004" s="711"/>
      <c r="K3004" s="711"/>
      <c r="L3004" s="711"/>
      <c r="M3004" s="711"/>
      <c r="N3004" s="711"/>
      <c r="O3004" s="711"/>
      <c r="P3004" s="711"/>
      <c r="Q3004" s="711"/>
      <c r="R3004" s="711"/>
      <c r="S3004" s="711"/>
      <c r="T3004" s="711"/>
      <c r="U3004" s="711"/>
      <c r="V3004" s="711"/>
      <c r="W3004" s="711"/>
      <c r="X3004" s="711"/>
      <c r="Y3004" s="711"/>
      <c r="Z3004" s="485"/>
      <c r="AA3004" s="736"/>
      <c r="AB3004" s="484"/>
    </row>
    <row r="3005" spans="1:28" s="467" customFormat="1" x14ac:dyDescent="0.25">
      <c r="A3005" s="1232"/>
      <c r="B3005" s="1211"/>
      <c r="C3005" s="444"/>
      <c r="D3005" s="846"/>
      <c r="E3005" s="1212"/>
      <c r="F3005" s="1213"/>
      <c r="G3005" s="847"/>
      <c r="H3005" s="711"/>
      <c r="I3005" s="711"/>
      <c r="J3005" s="711"/>
      <c r="K3005" s="711"/>
      <c r="L3005" s="711"/>
      <c r="M3005" s="711"/>
      <c r="N3005" s="711"/>
      <c r="O3005" s="711"/>
      <c r="P3005" s="711"/>
      <c r="Q3005" s="711"/>
      <c r="R3005" s="711"/>
      <c r="S3005" s="711"/>
      <c r="T3005" s="711"/>
      <c r="U3005" s="711"/>
      <c r="V3005" s="711"/>
      <c r="W3005" s="711"/>
      <c r="X3005" s="711"/>
      <c r="Y3005" s="711"/>
      <c r="Z3005" s="485"/>
      <c r="AA3005" s="736"/>
      <c r="AB3005" s="484"/>
    </row>
    <row r="3006" spans="1:28" s="467" customFormat="1" ht="25.5" x14ac:dyDescent="0.25">
      <c r="A3006" s="1228">
        <v>55</v>
      </c>
      <c r="B3006" s="1220" t="s">
        <v>1714</v>
      </c>
      <c r="C3006" s="213" t="s">
        <v>751</v>
      </c>
      <c r="D3006" s="214" t="s">
        <v>1770</v>
      </c>
      <c r="E3006" s="215" t="s">
        <v>2292</v>
      </c>
      <c r="F3006" s="216" t="s">
        <v>1772</v>
      </c>
      <c r="G3006" s="217" t="s">
        <v>44</v>
      </c>
      <c r="H3006" s="218" t="s">
        <v>44</v>
      </c>
      <c r="I3006" s="218" t="s">
        <v>44</v>
      </c>
      <c r="J3006" s="218" t="s">
        <v>44</v>
      </c>
      <c r="K3006" s="1209">
        <f>SUM(L3006-15)</f>
        <v>42037</v>
      </c>
      <c r="L3006" s="218">
        <f>SUM(M3006*1)</f>
        <v>42052</v>
      </c>
      <c r="M3006" s="218">
        <f>SUM(N3006*1)</f>
        <v>42052</v>
      </c>
      <c r="N3006" s="218">
        <f>SUM(O3006-1)</f>
        <v>42052</v>
      </c>
      <c r="O3006" s="218">
        <f>SUM(U3006-3)</f>
        <v>42053</v>
      </c>
      <c r="P3006" s="218">
        <v>42124</v>
      </c>
      <c r="Q3006" s="218" t="s">
        <v>44</v>
      </c>
      <c r="R3006" s="218" t="s">
        <v>44</v>
      </c>
      <c r="S3006" s="218" t="s">
        <v>44</v>
      </c>
      <c r="T3006" s="218" t="s">
        <v>44</v>
      </c>
      <c r="U3006" s="218">
        <f>SUM(V3006-3)</f>
        <v>42056</v>
      </c>
      <c r="V3006" s="218">
        <f>SUM(W3006-3)</f>
        <v>42059</v>
      </c>
      <c r="W3006" s="218">
        <v>42062</v>
      </c>
      <c r="X3006" s="218">
        <f>W3006</f>
        <v>42062</v>
      </c>
      <c r="Y3006" s="218"/>
      <c r="Z3006" s="219"/>
      <c r="AA3006" s="220">
        <v>170000</v>
      </c>
      <c r="AB3006" s="220"/>
    </row>
    <row r="3007" spans="1:28" s="467" customFormat="1" x14ac:dyDescent="0.25">
      <c r="A3007" s="1232"/>
      <c r="B3007" s="1211"/>
      <c r="C3007" s="444"/>
      <c r="D3007" s="846"/>
      <c r="E3007" s="1212"/>
      <c r="F3007" s="1213"/>
      <c r="G3007" s="847"/>
      <c r="H3007" s="711"/>
      <c r="I3007" s="711"/>
      <c r="J3007" s="711"/>
      <c r="K3007" s="711"/>
      <c r="L3007" s="711"/>
      <c r="M3007" s="711"/>
      <c r="N3007" s="711"/>
      <c r="O3007" s="711"/>
      <c r="P3007" s="711"/>
      <c r="Q3007" s="711"/>
      <c r="R3007" s="711"/>
      <c r="S3007" s="711"/>
      <c r="T3007" s="711"/>
      <c r="U3007" s="711"/>
      <c r="V3007" s="711"/>
      <c r="W3007" s="711"/>
      <c r="X3007" s="711"/>
      <c r="Y3007" s="711"/>
      <c r="Z3007" s="485"/>
      <c r="AA3007" s="736"/>
      <c r="AB3007" s="484"/>
    </row>
    <row r="3008" spans="1:28" s="467" customFormat="1" ht="15.75" x14ac:dyDescent="0.25">
      <c r="A3008" s="1210"/>
      <c r="B3008" s="1231"/>
      <c r="C3008" s="444"/>
      <c r="D3008" s="846"/>
      <c r="E3008" s="1212"/>
      <c r="F3008" s="1213"/>
      <c r="G3008" s="847"/>
      <c r="H3008" s="711"/>
      <c r="I3008" s="711"/>
      <c r="J3008" s="711"/>
      <c r="K3008" s="711"/>
      <c r="L3008" s="711"/>
      <c r="M3008" s="711"/>
      <c r="N3008" s="711"/>
      <c r="O3008" s="711"/>
      <c r="P3008" s="711"/>
      <c r="Q3008" s="711"/>
      <c r="R3008" s="711"/>
      <c r="S3008" s="711"/>
      <c r="T3008" s="711"/>
      <c r="U3008" s="711"/>
      <c r="V3008" s="711"/>
      <c r="W3008" s="711"/>
      <c r="X3008" s="711"/>
      <c r="Y3008" s="711"/>
      <c r="Z3008" s="485"/>
      <c r="AA3008" s="736"/>
      <c r="AB3008" s="484"/>
    </row>
    <row r="3009" spans="1:28" ht="15" customHeight="1" x14ac:dyDescent="0.25">
      <c r="A3009" s="1118"/>
      <c r="B3009" s="1120" t="s">
        <v>173</v>
      </c>
      <c r="C3009" s="1122" t="s">
        <v>35</v>
      </c>
      <c r="D3009" s="1123"/>
      <c r="E3009" s="1123"/>
      <c r="F3009" s="1123"/>
      <c r="G3009" s="1123"/>
      <c r="H3009" s="1123"/>
      <c r="I3009" s="1123"/>
      <c r="J3009" s="1123"/>
      <c r="K3009" s="1123"/>
      <c r="L3009" s="1123"/>
      <c r="M3009" s="1123"/>
      <c r="N3009" s="1123"/>
      <c r="O3009" s="1123"/>
      <c r="P3009" s="1123"/>
      <c r="Q3009" s="1123"/>
      <c r="R3009" s="1123"/>
      <c r="S3009" s="1123"/>
      <c r="T3009" s="1123"/>
      <c r="U3009" s="1123"/>
      <c r="V3009" s="1123"/>
      <c r="W3009" s="1123"/>
      <c r="X3009" s="1123"/>
      <c r="Y3009" s="1123"/>
      <c r="Z3009" s="1124"/>
      <c r="AA3009" s="1233" t="e">
        <f>#REF!+#REF!+#REF!+#REF!+#REF!+#REF!+AA2107+#REF!</f>
        <v>#REF!</v>
      </c>
      <c r="AB3009" s="1233"/>
    </row>
    <row r="3010" spans="1:28" ht="15.75" x14ac:dyDescent="0.25">
      <c r="A3010" s="1119"/>
      <c r="B3010" s="1121"/>
      <c r="C3010" s="982" t="s">
        <v>36</v>
      </c>
      <c r="D3010" s="982"/>
      <c r="E3010" s="982"/>
      <c r="F3010" s="946"/>
      <c r="G3010" s="946"/>
      <c r="H3010" s="946"/>
      <c r="I3010" s="946"/>
      <c r="J3010" s="946"/>
      <c r="K3010" s="946"/>
      <c r="L3010" s="946"/>
      <c r="M3010" s="946"/>
      <c r="N3010" s="946"/>
      <c r="O3010" s="946"/>
      <c r="P3010" s="946"/>
      <c r="Q3010" s="946"/>
      <c r="R3010" s="946"/>
      <c r="S3010" s="946"/>
      <c r="T3010" s="946"/>
      <c r="U3010" s="946"/>
      <c r="V3010" s="946"/>
      <c r="W3010" s="946"/>
      <c r="X3010" s="946"/>
      <c r="Y3010" s="946"/>
      <c r="Z3010" s="946"/>
      <c r="AA3010" s="78"/>
      <c r="AB3010" s="1234"/>
    </row>
    <row r="3011" spans="1:28" x14ac:dyDescent="0.25">
      <c r="A3011" s="264"/>
      <c r="B3011" s="265"/>
      <c r="C3011" s="266"/>
      <c r="D3011" s="266"/>
      <c r="E3011" s="266"/>
      <c r="F3011" s="266"/>
      <c r="G3011" s="266"/>
      <c r="H3011" s="266"/>
      <c r="I3011" s="266"/>
      <c r="J3011" s="266"/>
      <c r="K3011" s="266"/>
      <c r="L3011" s="266"/>
      <c r="M3011" s="266"/>
      <c r="N3011" s="266"/>
      <c r="O3011" s="266"/>
      <c r="P3011" s="266"/>
      <c r="Q3011" s="266"/>
      <c r="R3011" s="266"/>
      <c r="S3011" s="266"/>
      <c r="T3011" s="266"/>
      <c r="U3011" s="266"/>
      <c r="V3011" s="266"/>
      <c r="W3011" s="267"/>
      <c r="X3011" s="266"/>
      <c r="Y3011" s="266"/>
      <c r="Z3011" s="266"/>
      <c r="AA3011" s="266"/>
      <c r="AB3011" s="268"/>
    </row>
    <row r="3012" spans="1:28" x14ac:dyDescent="0.25">
      <c r="A3012" s="268"/>
      <c r="B3012" s="269"/>
      <c r="C3012" s="270"/>
      <c r="D3012" s="270"/>
      <c r="E3012" s="270"/>
      <c r="F3012" s="271"/>
      <c r="G3012" s="271"/>
      <c r="H3012" s="271"/>
      <c r="I3012" s="271"/>
      <c r="J3012" s="271"/>
      <c r="K3012" s="271"/>
      <c r="L3012" s="271"/>
      <c r="M3012" s="271"/>
      <c r="N3012" s="271"/>
      <c r="O3012" s="271"/>
      <c r="P3012" s="271"/>
      <c r="Q3012" s="841"/>
      <c r="R3012" s="841"/>
      <c r="S3012" s="264"/>
      <c r="T3012" s="264"/>
      <c r="U3012" s="264"/>
      <c r="V3012" s="264"/>
      <c r="W3012" s="88"/>
      <c r="X3012" s="264"/>
      <c r="Y3012" s="264"/>
      <c r="Z3012" s="89"/>
      <c r="AA3012" s="268"/>
      <c r="AB3012" s="268"/>
    </row>
    <row r="3013" spans="1:28" ht="31.5" x14ac:dyDescent="0.25">
      <c r="A3013" s="273" t="s">
        <v>490</v>
      </c>
      <c r="B3013" s="274"/>
      <c r="C3013" s="275"/>
      <c r="D3013" s="96"/>
      <c r="E3013" s="95" t="s">
        <v>175</v>
      </c>
      <c r="F3013" s="839"/>
      <c r="G3013" s="840"/>
      <c r="I3013" s="97" t="s">
        <v>176</v>
      </c>
      <c r="J3013" s="98"/>
      <c r="K3013" s="93" t="s">
        <v>177</v>
      </c>
      <c r="N3013" s="99" t="s">
        <v>178</v>
      </c>
      <c r="O3013" s="92"/>
      <c r="P3013" s="100"/>
      <c r="S3013" s="102" t="s">
        <v>179</v>
      </c>
      <c r="T3013" s="98"/>
      <c r="U3013" s="98"/>
      <c r="V3013" s="103" t="s">
        <v>177</v>
      </c>
      <c r="X3013" s="101"/>
      <c r="Y3013" s="1087" t="s">
        <v>180</v>
      </c>
      <c r="Z3013" s="1088"/>
      <c r="AA3013" s="1130"/>
      <c r="AB3013" s="958"/>
    </row>
    <row r="3014" spans="1:28" ht="31.5" x14ac:dyDescent="0.25">
      <c r="A3014" s="278" t="s">
        <v>181</v>
      </c>
      <c r="B3014" s="279"/>
      <c r="C3014" s="110"/>
      <c r="D3014" s="96"/>
      <c r="E3014" s="95" t="s">
        <v>182</v>
      </c>
      <c r="F3014" s="839"/>
      <c r="G3014" s="840"/>
      <c r="I3014" s="107" t="s">
        <v>183</v>
      </c>
      <c r="J3014" s="108"/>
      <c r="K3014" s="106" t="s">
        <v>177</v>
      </c>
      <c r="N3014" s="109" t="s">
        <v>184</v>
      </c>
      <c r="O3014" s="105"/>
      <c r="P3014" s="110"/>
      <c r="S3014" s="111" t="s">
        <v>185</v>
      </c>
      <c r="T3014" s="112"/>
      <c r="U3014" s="108"/>
      <c r="V3014" s="113" t="s">
        <v>177</v>
      </c>
      <c r="X3014" s="101"/>
      <c r="Y3014" s="1087" t="s">
        <v>186</v>
      </c>
      <c r="Z3014" s="1088"/>
      <c r="AA3014" s="957"/>
      <c r="AB3014" s="958"/>
    </row>
    <row r="3015" spans="1:28" x14ac:dyDescent="0.25">
      <c r="A3015" s="268"/>
      <c r="B3015" s="280"/>
      <c r="C3015" s="281"/>
      <c r="D3015" s="281"/>
      <c r="E3015" s="281"/>
      <c r="F3015" s="84"/>
      <c r="G3015" s="84"/>
      <c r="H3015" s="84"/>
      <c r="I3015" s="84"/>
      <c r="J3015" s="84"/>
      <c r="K3015" s="84"/>
      <c r="L3015" s="84"/>
      <c r="M3015" s="84"/>
      <c r="N3015" s="84"/>
      <c r="O3015" s="84"/>
      <c r="P3015" s="84"/>
      <c r="Q3015" s="116"/>
      <c r="R3015" s="116"/>
      <c r="S3015" s="116"/>
      <c r="T3015" s="116"/>
      <c r="U3015" s="116"/>
      <c r="V3015" s="116"/>
      <c r="W3015" s="116"/>
      <c r="X3015" s="116"/>
      <c r="Y3015" s="116"/>
      <c r="Z3015" s="116"/>
      <c r="AA3015" s="116"/>
      <c r="AB3015" s="268"/>
    </row>
    <row r="3016" spans="1:28" x14ac:dyDescent="0.25">
      <c r="A3016" s="268"/>
      <c r="B3016" s="282"/>
      <c r="C3016" s="268"/>
      <c r="D3016" s="268"/>
      <c r="E3016" s="268"/>
      <c r="F3016" s="84"/>
      <c r="G3016" s="84"/>
      <c r="H3016" s="84"/>
      <c r="I3016" s="84"/>
      <c r="J3016" s="84"/>
      <c r="K3016" s="84"/>
      <c r="L3016" s="84"/>
      <c r="M3016" s="84"/>
      <c r="N3016" s="84"/>
      <c r="O3016" s="84"/>
      <c r="P3016" s="84"/>
      <c r="Q3016" s="116"/>
      <c r="R3016" s="116"/>
      <c r="S3016" s="116"/>
      <c r="T3016" s="116"/>
      <c r="U3016" s="116"/>
      <c r="V3016" s="116"/>
      <c r="W3016" s="116"/>
      <c r="X3016" s="116"/>
      <c r="Y3016" s="116"/>
      <c r="Z3016" s="116"/>
      <c r="AA3016" s="116"/>
      <c r="AB3016" s="268"/>
    </row>
    <row r="3017" spans="1:28" x14ac:dyDescent="0.25">
      <c r="A3017" s="268"/>
      <c r="B3017" s="280"/>
      <c r="C3017" s="281"/>
      <c r="D3017" s="281"/>
      <c r="E3017" s="1078" t="s">
        <v>187</v>
      </c>
      <c r="F3017" s="1079"/>
      <c r="G3017" s="1079"/>
      <c r="H3017" s="1079"/>
      <c r="I3017" s="1079"/>
      <c r="J3017" s="1079"/>
      <c r="K3017" s="1079"/>
      <c r="L3017" s="1079"/>
      <c r="M3017" s="1079"/>
      <c r="N3017" s="1079"/>
      <c r="O3017" s="1079"/>
      <c r="P3017" s="1079"/>
      <c r="Q3017" s="1079"/>
      <c r="R3017" s="1079"/>
      <c r="S3017" s="1079"/>
      <c r="T3017" s="1079"/>
      <c r="U3017" s="1079"/>
      <c r="V3017" s="1079"/>
      <c r="W3017" s="1080"/>
      <c r="X3017" s="268"/>
      <c r="Y3017" s="268"/>
      <c r="Z3017" s="268"/>
      <c r="AA3017" s="268"/>
      <c r="AB3017" s="268"/>
    </row>
    <row r="3018" spans="1:28" x14ac:dyDescent="0.25">
      <c r="A3018" s="268"/>
      <c r="B3018" s="280"/>
      <c r="C3018" s="281"/>
      <c r="D3018" s="281"/>
      <c r="E3018" s="1081"/>
      <c r="F3018" s="1082"/>
      <c r="G3018" s="1082"/>
      <c r="H3018" s="1082"/>
      <c r="I3018" s="1082"/>
      <c r="J3018" s="1082"/>
      <c r="K3018" s="1082"/>
      <c r="L3018" s="1082"/>
      <c r="M3018" s="1082"/>
      <c r="N3018" s="1082"/>
      <c r="O3018" s="1082"/>
      <c r="P3018" s="1082"/>
      <c r="Q3018" s="1082"/>
      <c r="R3018" s="1082"/>
      <c r="S3018" s="1082"/>
      <c r="T3018" s="1082"/>
      <c r="U3018" s="1082"/>
      <c r="V3018" s="1082"/>
      <c r="W3018" s="1083"/>
      <c r="X3018" s="268"/>
      <c r="Y3018" s="268"/>
      <c r="Z3018" s="268"/>
      <c r="AA3018" s="268"/>
      <c r="AB3018" s="268"/>
    </row>
    <row r="3019" spans="1:28" x14ac:dyDescent="0.25">
      <c r="A3019" s="268"/>
      <c r="B3019" s="282"/>
      <c r="C3019" s="268"/>
      <c r="D3019" s="268"/>
      <c r="E3019" s="283"/>
      <c r="F3019" s="264"/>
      <c r="G3019" s="264"/>
      <c r="H3019" s="264"/>
      <c r="I3019" s="264"/>
      <c r="J3019" s="264"/>
      <c r="K3019" s="264"/>
      <c r="L3019" s="264"/>
      <c r="M3019" s="264"/>
      <c r="N3019" s="264"/>
      <c r="O3019" s="264"/>
      <c r="P3019" s="264"/>
      <c r="Q3019" s="85"/>
      <c r="R3019" s="264"/>
      <c r="S3019" s="85"/>
      <c r="T3019" s="85"/>
      <c r="U3019" s="85"/>
      <c r="V3019" s="85"/>
      <c r="W3019" s="118"/>
      <c r="X3019" s="268"/>
      <c r="Y3019" s="268"/>
      <c r="Z3019" s="268"/>
      <c r="AA3019" s="268"/>
      <c r="AB3019" s="268"/>
    </row>
    <row r="3020" spans="1:28" x14ac:dyDescent="0.25">
      <c r="A3020" s="268"/>
      <c r="B3020" s="282"/>
      <c r="C3020" s="268"/>
      <c r="D3020" s="268"/>
      <c r="E3020" s="1131" t="s">
        <v>188</v>
      </c>
      <c r="F3020" s="1132"/>
      <c r="G3020" s="1132"/>
      <c r="H3020" s="1132"/>
      <c r="I3020" s="1132"/>
      <c r="J3020" s="1132"/>
      <c r="K3020" s="1132"/>
      <c r="L3020" s="1132"/>
      <c r="M3020" s="1132"/>
      <c r="N3020" s="1132"/>
      <c r="O3020" s="1132"/>
      <c r="P3020" s="1132"/>
      <c r="Q3020" s="1132"/>
      <c r="R3020" s="1132"/>
      <c r="S3020" s="1132"/>
      <c r="T3020" s="1132"/>
      <c r="U3020" s="1132"/>
      <c r="V3020" s="1132"/>
      <c r="W3020" s="1133"/>
      <c r="X3020" s="268"/>
      <c r="Y3020" s="268"/>
      <c r="Z3020" s="268"/>
      <c r="AA3020" s="268"/>
      <c r="AB3020" s="268"/>
    </row>
    <row r="3021" spans="1:28" x14ac:dyDescent="0.25">
      <c r="A3021" s="268"/>
      <c r="B3021" s="282"/>
      <c r="C3021" s="268"/>
      <c r="D3021" s="268"/>
      <c r="E3021" s="268"/>
      <c r="F3021" s="268"/>
      <c r="G3021" s="268"/>
      <c r="H3021" s="268"/>
      <c r="I3021" s="268"/>
      <c r="J3021" s="268"/>
      <c r="K3021" s="268"/>
      <c r="L3021" s="268"/>
      <c r="M3021" s="268"/>
      <c r="N3021" s="268"/>
      <c r="O3021" s="268"/>
      <c r="P3021" s="268"/>
      <c r="Q3021" s="268"/>
      <c r="R3021" s="268"/>
      <c r="S3021" s="268"/>
      <c r="T3021" s="268"/>
      <c r="U3021" s="268"/>
      <c r="V3021" s="268"/>
      <c r="W3021" s="84"/>
      <c r="X3021" s="84"/>
      <c r="Y3021" s="84"/>
      <c r="Z3021" s="84"/>
      <c r="AA3021" s="84"/>
      <c r="AB3021" s="268"/>
    </row>
    <row r="3022" spans="1:28" x14ac:dyDescent="0.25">
      <c r="AB3022"/>
    </row>
    <row r="3023" spans="1:28" x14ac:dyDescent="0.25">
      <c r="AB3023"/>
    </row>
    <row r="3024" spans="1:28" x14ac:dyDescent="0.25">
      <c r="AB3024"/>
    </row>
    <row r="3025" spans="2:28" ht="69" customHeight="1" thickBot="1" x14ac:dyDescent="0.3">
      <c r="B3025" s="1235" t="s">
        <v>2293</v>
      </c>
      <c r="C3025" s="1235"/>
      <c r="D3025" s="1235"/>
      <c r="E3025" s="1235"/>
      <c r="F3025" s="1235"/>
      <c r="G3025" s="1235"/>
      <c r="H3025" s="1235"/>
      <c r="I3025" s="1235"/>
      <c r="J3025" s="1235"/>
      <c r="K3025" s="1235"/>
      <c r="L3025" s="1235"/>
      <c r="M3025" s="1235"/>
      <c r="N3025" s="1235"/>
      <c r="O3025" s="1235"/>
      <c r="P3025" s="1235"/>
      <c r="Q3025" s="1235"/>
      <c r="R3025" s="1236"/>
      <c r="S3025" s="1236"/>
      <c r="T3025" s="1236"/>
      <c r="U3025" s="1236"/>
      <c r="V3025" s="1236"/>
      <c r="W3025" s="1236"/>
      <c r="X3025" s="1236"/>
      <c r="Y3025" s="1236"/>
      <c r="Z3025" s="1236"/>
      <c r="AA3025" s="1236"/>
      <c r="AB3025" s="1236"/>
    </row>
    <row r="3026" spans="2:28" ht="63.75" thickBot="1" x14ac:dyDescent="0.3">
      <c r="B3026" s="1237" t="s">
        <v>2294</v>
      </c>
      <c r="C3026" s="1238" t="s">
        <v>21</v>
      </c>
      <c r="D3026" s="1239" t="s">
        <v>22</v>
      </c>
      <c r="E3026" s="1240" t="s">
        <v>2295</v>
      </c>
      <c r="F3026" s="1241" t="s">
        <v>23</v>
      </c>
      <c r="G3026" s="1241"/>
      <c r="H3026" s="1242" t="s">
        <v>24</v>
      </c>
      <c r="I3026" s="1243" t="s">
        <v>4</v>
      </c>
      <c r="J3026" s="1244"/>
      <c r="K3026" s="1244"/>
      <c r="L3026" s="1244"/>
      <c r="M3026" s="1244"/>
      <c r="N3026" s="1244"/>
      <c r="O3026" s="1244"/>
      <c r="P3026" s="1244"/>
      <c r="Q3026" s="1244" t="s">
        <v>4</v>
      </c>
      <c r="R3026" s="1244"/>
      <c r="S3026" s="1244"/>
      <c r="T3026" s="1244"/>
      <c r="U3026" s="1244"/>
      <c r="V3026" s="1244"/>
      <c r="W3026" s="1244"/>
      <c r="X3026" s="1244"/>
      <c r="Y3026" s="1244"/>
      <c r="Z3026" s="1244"/>
      <c r="AA3026" s="1244"/>
      <c r="AB3026" s="1244"/>
    </row>
    <row r="3027" spans="2:28" ht="41.25" customHeight="1" x14ac:dyDescent="0.25">
      <c r="B3027" s="1245"/>
      <c r="C3027" s="1246" t="s">
        <v>31</v>
      </c>
      <c r="D3027" s="1247" t="s">
        <v>2296</v>
      </c>
      <c r="E3027" s="1248" t="s">
        <v>2297</v>
      </c>
      <c r="F3027" s="1249" t="s">
        <v>327</v>
      </c>
      <c r="G3027" s="1249" t="s">
        <v>33</v>
      </c>
      <c r="H3027" s="1250" t="s">
        <v>34</v>
      </c>
      <c r="I3027" s="1251" t="s">
        <v>2298</v>
      </c>
      <c r="J3027" s="1252"/>
      <c r="K3027" s="1252"/>
      <c r="L3027" s="1253"/>
      <c r="M3027" s="1254" t="s">
        <v>6</v>
      </c>
      <c r="N3027" s="1255"/>
      <c r="O3027" s="1255"/>
      <c r="P3027" s="1256"/>
      <c r="Q3027" s="1254" t="s">
        <v>7</v>
      </c>
      <c r="R3027" s="1255"/>
      <c r="S3027" s="1255"/>
      <c r="T3027" s="1256"/>
      <c r="U3027" s="1257" t="s">
        <v>8</v>
      </c>
      <c r="V3027" s="1252"/>
      <c r="W3027" s="1252"/>
      <c r="X3027" s="1252"/>
      <c r="Y3027" s="1252"/>
      <c r="Z3027" s="1253"/>
      <c r="AA3027" s="1254" t="s">
        <v>9</v>
      </c>
      <c r="AB3027" s="1256"/>
    </row>
    <row r="3028" spans="2:28" s="268" customFormat="1" ht="45" customHeight="1" thickBot="1" x14ac:dyDescent="0.3">
      <c r="B3028" s="1258"/>
      <c r="C3028" s="1259"/>
      <c r="D3028" s="1260"/>
      <c r="E3028" s="1261"/>
      <c r="F3028" s="1262"/>
      <c r="G3028" s="1262"/>
      <c r="H3028" s="1263"/>
      <c r="I3028" s="1264" t="s">
        <v>2299</v>
      </c>
      <c r="J3028" s="1265"/>
      <c r="K3028" s="1266" t="s">
        <v>2300</v>
      </c>
      <c r="L3028" s="1267"/>
      <c r="M3028" s="1268" t="s">
        <v>13</v>
      </c>
      <c r="N3028" s="1269"/>
      <c r="O3028" s="1269" t="s">
        <v>14</v>
      </c>
      <c r="P3028" s="1259"/>
      <c r="Q3028" s="1268" t="s">
        <v>15</v>
      </c>
      <c r="R3028" s="1269"/>
      <c r="S3028" s="1269" t="s">
        <v>16</v>
      </c>
      <c r="T3028" s="1259"/>
      <c r="U3028" s="1268" t="s">
        <v>17</v>
      </c>
      <c r="V3028" s="1269"/>
      <c r="W3028" s="1269" t="s">
        <v>18</v>
      </c>
      <c r="X3028" s="1269"/>
      <c r="Y3028" s="1266" t="s">
        <v>2301</v>
      </c>
      <c r="Z3028" s="1267"/>
      <c r="AA3028" s="1268" t="s">
        <v>19</v>
      </c>
      <c r="AB3028" s="1259"/>
    </row>
    <row r="3029" spans="2:28" s="268" customFormat="1" ht="45" customHeight="1" x14ac:dyDescent="0.25">
      <c r="B3029" s="1270"/>
      <c r="C3029" s="1271"/>
      <c r="D3029" s="1272"/>
      <c r="E3029" s="1273"/>
      <c r="F3029" s="1274"/>
      <c r="G3029" s="1274"/>
      <c r="H3029" s="1275"/>
      <c r="I3029" s="1276" t="s">
        <v>25</v>
      </c>
      <c r="J3029" s="1277" t="s">
        <v>2302</v>
      </c>
      <c r="K3029" s="1276" t="s">
        <v>25</v>
      </c>
      <c r="L3029" s="1277" t="s">
        <v>2302</v>
      </c>
      <c r="M3029" s="1276" t="s">
        <v>25</v>
      </c>
      <c r="N3029" s="1277" t="s">
        <v>2302</v>
      </c>
      <c r="O3029" s="1278" t="s">
        <v>25</v>
      </c>
      <c r="P3029" s="1279" t="s">
        <v>2302</v>
      </c>
      <c r="Q3029" s="1276" t="s">
        <v>25</v>
      </c>
      <c r="R3029" s="1277" t="s">
        <v>2302</v>
      </c>
      <c r="S3029" s="1278" t="s">
        <v>25</v>
      </c>
      <c r="T3029" s="1279" t="s">
        <v>2302</v>
      </c>
      <c r="U3029" s="1276" t="s">
        <v>25</v>
      </c>
      <c r="V3029" s="1277" t="s">
        <v>2302</v>
      </c>
      <c r="W3029" s="1278" t="s">
        <v>25</v>
      </c>
      <c r="X3029" s="1277" t="s">
        <v>2302</v>
      </c>
      <c r="Y3029" s="1278" t="s">
        <v>25</v>
      </c>
      <c r="Z3029" s="1279" t="s">
        <v>2302</v>
      </c>
      <c r="AA3029" s="1276" t="s">
        <v>25</v>
      </c>
      <c r="AB3029" s="1279" t="s">
        <v>2302</v>
      </c>
    </row>
    <row r="3030" spans="2:28" s="1280" customFormat="1" ht="48" customHeight="1" x14ac:dyDescent="0.25">
      <c r="B3030" s="1281" t="s">
        <v>2303</v>
      </c>
      <c r="C3030" s="1282" t="s">
        <v>2304</v>
      </c>
      <c r="D3030" s="1283" t="e">
        <f>IF(#REF!&gt;=470000,"LPN",IF(AND(#REF!&gt;190000,#REF!&lt;470000),"LP",IF(AND(#REF!&gt;=56000,#REF!&lt;=190000),"3C","2C ")))</f>
        <v>#REF!</v>
      </c>
      <c r="E3030" s="1284" t="s">
        <v>2305</v>
      </c>
      <c r="F3030" s="1284" t="s">
        <v>2306</v>
      </c>
      <c r="G3030" s="1284" t="s">
        <v>2307</v>
      </c>
      <c r="H3030" s="1285"/>
      <c r="I3030" s="1286">
        <f>SUM(K3030-10)</f>
        <v>41823</v>
      </c>
      <c r="J3030" s="1287">
        <f>SUM(K3030*1)</f>
        <v>41833</v>
      </c>
      <c r="K3030" s="1287">
        <f>SUM(M3030-20)</f>
        <v>41833</v>
      </c>
      <c r="L3030" s="1288">
        <f>SUM(M3030*1)</f>
        <v>41853</v>
      </c>
      <c r="M3030" s="1286">
        <f>SUM(N3030-20)</f>
        <v>41853</v>
      </c>
      <c r="N3030" s="1287">
        <f t="shared" ref="N3030:O3037" si="331">SUM(O3030*1)</f>
        <v>41873</v>
      </c>
      <c r="O3030" s="1287">
        <f t="shared" si="331"/>
        <v>41873</v>
      </c>
      <c r="P3030" s="1288">
        <f>SUM(Q3030*1)</f>
        <v>41873</v>
      </c>
      <c r="Q3030" s="1289">
        <f>SUM(R3030-42)</f>
        <v>41873</v>
      </c>
      <c r="R3030" s="1287">
        <f>SUM(S3030*1)</f>
        <v>41915</v>
      </c>
      <c r="S3030" s="1287">
        <f>SUM(T3030-15)</f>
        <v>41915</v>
      </c>
      <c r="T3030" s="1288">
        <f>SUM(U3030-10)</f>
        <v>41930</v>
      </c>
      <c r="U3030" s="1286">
        <f>SUM(V3030-60)</f>
        <v>41940</v>
      </c>
      <c r="V3030" s="1287">
        <f>SUM(W3030*1)</f>
        <v>42000</v>
      </c>
      <c r="W3030" s="1287">
        <f>SUM(X3030-5)</f>
        <v>42000</v>
      </c>
      <c r="X3030" s="1287">
        <f>SUM(AA3030-1)</f>
        <v>42005</v>
      </c>
      <c r="Y3030" s="1287">
        <f t="shared" ref="Y3030:Y3037" si="332">SUM(X3030+1)</f>
        <v>42006</v>
      </c>
      <c r="Z3030" s="1288">
        <f t="shared" ref="Z3030:Z3037" si="333">SUM(Y3030+20)</f>
        <v>42026</v>
      </c>
      <c r="AA3030" s="1286">
        <v>42006</v>
      </c>
      <c r="AB3030" s="1288">
        <v>42369</v>
      </c>
    </row>
    <row r="3031" spans="2:28" s="1280" customFormat="1" ht="48" customHeight="1" x14ac:dyDescent="0.25">
      <c r="B3031" s="1290" t="s">
        <v>2303</v>
      </c>
      <c r="C3031" s="1291" t="s">
        <v>2308</v>
      </c>
      <c r="D3031" s="1292" t="e">
        <f>IF(#REF!&gt;=470000,"LPN",IF(AND(#REF!&gt;190000,#REF!&lt;470000),"LP",IF(AND(#REF!&gt;=56000,#REF!&lt;=190000),"3C","2C ")))</f>
        <v>#REF!</v>
      </c>
      <c r="E3031" s="1293" t="s">
        <v>2305</v>
      </c>
      <c r="F3031" s="1293" t="s">
        <v>2306</v>
      </c>
      <c r="G3031" s="1293" t="s">
        <v>2309</v>
      </c>
      <c r="H3031" s="1294"/>
      <c r="I3031" s="1295">
        <f t="shared" ref="I3031:I3033" si="334">SUM(K3031-10)</f>
        <v>41823</v>
      </c>
      <c r="J3031" s="798">
        <f t="shared" ref="J3031:J3033" si="335">SUM(K3031*1)</f>
        <v>41833</v>
      </c>
      <c r="K3031" s="798">
        <f t="shared" ref="K3031:K3033" si="336">SUM(M3031-20)</f>
        <v>41833</v>
      </c>
      <c r="L3031" s="1296">
        <f t="shared" ref="L3031:L3033" si="337">SUM(M3031*1)</f>
        <v>41853</v>
      </c>
      <c r="M3031" s="1295">
        <f>SUM(N3031-20)</f>
        <v>41853</v>
      </c>
      <c r="N3031" s="798">
        <f t="shared" si="331"/>
        <v>41873</v>
      </c>
      <c r="O3031" s="798">
        <f t="shared" si="331"/>
        <v>41873</v>
      </c>
      <c r="P3031" s="1296">
        <f>SUM(Q3031*1)</f>
        <v>41873</v>
      </c>
      <c r="Q3031" s="1297">
        <f>SUM(R3031-42)</f>
        <v>41873</v>
      </c>
      <c r="R3031" s="798">
        <f>SUM(S3031*1)</f>
        <v>41915</v>
      </c>
      <c r="S3031" s="798">
        <f>SUM(T3031-15)</f>
        <v>41915</v>
      </c>
      <c r="T3031" s="1296">
        <f>SUM(U3031-10)</f>
        <v>41930</v>
      </c>
      <c r="U3031" s="1295">
        <f>SUM(V3031-60)</f>
        <v>41940</v>
      </c>
      <c r="V3031" s="798">
        <f>SUM(W3031*1)</f>
        <v>42000</v>
      </c>
      <c r="W3031" s="798">
        <f>SUM(X3031-5)</f>
        <v>42000</v>
      </c>
      <c r="X3031" s="1287">
        <f t="shared" ref="X3031:X3033" si="338">SUM(AA3031-1)</f>
        <v>42005</v>
      </c>
      <c r="Y3031" s="1287">
        <f t="shared" si="332"/>
        <v>42006</v>
      </c>
      <c r="Z3031" s="1288">
        <f t="shared" si="333"/>
        <v>42026</v>
      </c>
      <c r="AA3031" s="1295">
        <v>42006</v>
      </c>
      <c r="AB3031" s="1296">
        <v>42369</v>
      </c>
    </row>
    <row r="3032" spans="2:28" s="1280" customFormat="1" ht="48" customHeight="1" x14ac:dyDescent="0.25">
      <c r="B3032" s="1290" t="s">
        <v>2303</v>
      </c>
      <c r="C3032" s="1291" t="s">
        <v>2310</v>
      </c>
      <c r="D3032" s="1292" t="e">
        <f>IF(#REF!&gt;=470000,"LPN",IF(AND(#REF!&gt;190000,#REF!&lt;470000),"LP",IF(AND(#REF!&gt;=56000,#REF!&lt;=190000),"3C","2C ")))</f>
        <v>#REF!</v>
      </c>
      <c r="E3032" s="1293" t="s">
        <v>2305</v>
      </c>
      <c r="F3032" s="1293" t="s">
        <v>2306</v>
      </c>
      <c r="G3032" s="1293" t="s">
        <v>2311</v>
      </c>
      <c r="H3032" s="1294"/>
      <c r="I3032" s="1295">
        <f t="shared" si="334"/>
        <v>41881</v>
      </c>
      <c r="J3032" s="798">
        <f t="shared" si="335"/>
        <v>41891</v>
      </c>
      <c r="K3032" s="798">
        <f t="shared" si="336"/>
        <v>41891</v>
      </c>
      <c r="L3032" s="1296">
        <f t="shared" si="337"/>
        <v>41911</v>
      </c>
      <c r="M3032" s="1295">
        <f>SUM(N3032-20)</f>
        <v>41911</v>
      </c>
      <c r="N3032" s="798">
        <f t="shared" si="331"/>
        <v>41931</v>
      </c>
      <c r="O3032" s="798">
        <f t="shared" si="331"/>
        <v>41931</v>
      </c>
      <c r="P3032" s="1296">
        <f>SUM(Q3032*1)</f>
        <v>41931</v>
      </c>
      <c r="Q3032" s="1297">
        <f>SUM(R3032-42)</f>
        <v>41931</v>
      </c>
      <c r="R3032" s="798">
        <f>SUM(S3032*1)</f>
        <v>41973</v>
      </c>
      <c r="S3032" s="798">
        <f>SUM(T3032-15)</f>
        <v>41973</v>
      </c>
      <c r="T3032" s="1296">
        <f>SUM(U3032-10)</f>
        <v>41988</v>
      </c>
      <c r="U3032" s="1295">
        <f>SUM(V3032-60)</f>
        <v>41998</v>
      </c>
      <c r="V3032" s="798">
        <f>SUM(W3032*1)</f>
        <v>42058</v>
      </c>
      <c r="W3032" s="798">
        <f>SUM(X3032-5)</f>
        <v>42058</v>
      </c>
      <c r="X3032" s="1287">
        <f t="shared" si="338"/>
        <v>42063</v>
      </c>
      <c r="Y3032" s="1287">
        <f t="shared" si="332"/>
        <v>42064</v>
      </c>
      <c r="Z3032" s="1288">
        <f t="shared" si="333"/>
        <v>42084</v>
      </c>
      <c r="AA3032" s="1295">
        <v>42064</v>
      </c>
      <c r="AB3032" s="1296">
        <v>42430</v>
      </c>
    </row>
    <row r="3033" spans="2:28" s="1280" customFormat="1" ht="48" customHeight="1" x14ac:dyDescent="0.25">
      <c r="B3033" s="1298" t="s">
        <v>2312</v>
      </c>
      <c r="C3033" s="1291" t="s">
        <v>2313</v>
      </c>
      <c r="D3033" s="1292" t="e">
        <f>IF(#REF!&gt;=470000,"LPN",IF(AND(#REF!&gt;190000,#REF!&lt;470000),"LP",IF(AND(#REF!&gt;=56000,#REF!&lt;=190000),"3C","2C ")))</f>
        <v>#REF!</v>
      </c>
      <c r="E3033" s="1293" t="s">
        <v>2305</v>
      </c>
      <c r="F3033" s="1293" t="s">
        <v>2314</v>
      </c>
      <c r="G3033" s="1293" t="s">
        <v>2315</v>
      </c>
      <c r="H3033" s="1294"/>
      <c r="I3033" s="1295">
        <f t="shared" si="334"/>
        <v>41823</v>
      </c>
      <c r="J3033" s="798">
        <f t="shared" si="335"/>
        <v>41833</v>
      </c>
      <c r="K3033" s="798">
        <f t="shared" si="336"/>
        <v>41833</v>
      </c>
      <c r="L3033" s="1296">
        <f t="shared" si="337"/>
        <v>41853</v>
      </c>
      <c r="M3033" s="1295">
        <f>SUM(N3033-20)</f>
        <v>41853</v>
      </c>
      <c r="N3033" s="798">
        <f t="shared" si="331"/>
        <v>41873</v>
      </c>
      <c r="O3033" s="798">
        <f t="shared" si="331"/>
        <v>41873</v>
      </c>
      <c r="P3033" s="1296">
        <f>SUM(Q3033*1)</f>
        <v>41873</v>
      </c>
      <c r="Q3033" s="1297">
        <f>SUM(R3033-42)</f>
        <v>41873</v>
      </c>
      <c r="R3033" s="798">
        <f>SUM(S3033*1)</f>
        <v>41915</v>
      </c>
      <c r="S3033" s="798">
        <f>SUM(T3033-15)</f>
        <v>41915</v>
      </c>
      <c r="T3033" s="1296">
        <f>SUM(U3033-10)</f>
        <v>41930</v>
      </c>
      <c r="U3033" s="1295">
        <f>SUM(V3033-60)</f>
        <v>41940</v>
      </c>
      <c r="V3033" s="798">
        <f>SUM(W3033*1)</f>
        <v>42000</v>
      </c>
      <c r="W3033" s="798">
        <f>SUM(X3033-5)</f>
        <v>42000</v>
      </c>
      <c r="X3033" s="1287">
        <f t="shared" si="338"/>
        <v>42005</v>
      </c>
      <c r="Y3033" s="1287">
        <f t="shared" si="332"/>
        <v>42006</v>
      </c>
      <c r="Z3033" s="1288">
        <f t="shared" si="333"/>
        <v>42026</v>
      </c>
      <c r="AA3033" s="1295">
        <v>42006</v>
      </c>
      <c r="AB3033" s="1296">
        <v>42369</v>
      </c>
    </row>
    <row r="3034" spans="2:28" s="1280" customFormat="1" ht="48" customHeight="1" x14ac:dyDescent="0.25">
      <c r="B3034" s="1298" t="s">
        <v>2303</v>
      </c>
      <c r="C3034" s="1291" t="s">
        <v>2316</v>
      </c>
      <c r="D3034" s="1292" t="e">
        <f>IF(#REF!&gt;=470000,"LPN",IF(AND(#REF!&gt;190000,#REF!&lt;470000),"LP",IF(AND(#REF!&gt;=56000,#REF!&lt;=190000),"3C","2C ")))</f>
        <v>#REF!</v>
      </c>
      <c r="E3034" s="1293" t="s">
        <v>2305</v>
      </c>
      <c r="F3034" s="1293" t="s">
        <v>2317</v>
      </c>
      <c r="G3034" s="1293">
        <v>23320</v>
      </c>
      <c r="H3034" s="1294"/>
      <c r="I3034" s="1295" t="s">
        <v>44</v>
      </c>
      <c r="J3034" s="798" t="s">
        <v>44</v>
      </c>
      <c r="K3034" s="798" t="s">
        <v>44</v>
      </c>
      <c r="L3034" s="1296" t="s">
        <v>44</v>
      </c>
      <c r="M3034" s="1295">
        <f t="shared" ref="M3034" si="339">SUM(N3034-8)</f>
        <v>41593</v>
      </c>
      <c r="N3034" s="798">
        <f t="shared" si="331"/>
        <v>41601</v>
      </c>
      <c r="O3034" s="798">
        <f t="shared" si="331"/>
        <v>41601</v>
      </c>
      <c r="P3034" s="1296">
        <f t="shared" ref="P3034:P3037" si="340">SUM(Q3034-1)</f>
        <v>41601</v>
      </c>
      <c r="Q3034" s="1297">
        <f>SUM(R3034-3)</f>
        <v>41602</v>
      </c>
      <c r="R3034" s="798">
        <f>SUM(W3034-30)</f>
        <v>41605</v>
      </c>
      <c r="S3034" s="798" t="s">
        <v>44</v>
      </c>
      <c r="T3034" s="1296" t="s">
        <v>44</v>
      </c>
      <c r="U3034" s="1295" t="s">
        <v>44</v>
      </c>
      <c r="V3034" s="798" t="s">
        <v>44</v>
      </c>
      <c r="W3034" s="798">
        <f t="shared" ref="W3034:W3037" si="341">SUM(X3034-5)</f>
        <v>41635</v>
      </c>
      <c r="X3034" s="1287">
        <f>SUM(AA3034-1)</f>
        <v>41640</v>
      </c>
      <c r="Y3034" s="1287">
        <f t="shared" si="332"/>
        <v>41641</v>
      </c>
      <c r="Z3034" s="1288">
        <f t="shared" si="333"/>
        <v>41661</v>
      </c>
      <c r="AA3034" s="1295">
        <v>41641</v>
      </c>
      <c r="AB3034" s="1296">
        <v>42369</v>
      </c>
    </row>
    <row r="3035" spans="2:28" s="1280" customFormat="1" ht="48" customHeight="1" x14ac:dyDescent="0.25">
      <c r="B3035" s="1298" t="s">
        <v>2303</v>
      </c>
      <c r="C3035" s="1291" t="s">
        <v>2318</v>
      </c>
      <c r="D3035" s="1292" t="e">
        <f>IF(#REF!&gt;=470000,"LPN",IF(AND(#REF!&gt;190000,#REF!&lt;470000),"LP",IF(AND(#REF!&gt;=56000,#REF!&lt;=190000),"3C","2C ")))</f>
        <v>#REF!</v>
      </c>
      <c r="E3035" s="1293" t="s">
        <v>2305</v>
      </c>
      <c r="F3035" s="1293" t="s">
        <v>2317</v>
      </c>
      <c r="G3035" s="1293">
        <v>23320</v>
      </c>
      <c r="H3035" s="1294"/>
      <c r="I3035" s="1295" t="s">
        <v>44</v>
      </c>
      <c r="J3035" s="798" t="s">
        <v>44</v>
      </c>
      <c r="K3035" s="798" t="s">
        <v>44</v>
      </c>
      <c r="L3035" s="1296" t="s">
        <v>44</v>
      </c>
      <c r="M3035" s="1295">
        <f t="shared" ref="M3035:M3037" si="342">SUM(N3035-8)</f>
        <v>41593</v>
      </c>
      <c r="N3035" s="798">
        <f t="shared" si="331"/>
        <v>41601</v>
      </c>
      <c r="O3035" s="798">
        <f t="shared" si="331"/>
        <v>41601</v>
      </c>
      <c r="P3035" s="1296">
        <f t="shared" si="340"/>
        <v>41601</v>
      </c>
      <c r="Q3035" s="1297">
        <f>SUM(R3035-3)</f>
        <v>41602</v>
      </c>
      <c r="R3035" s="798">
        <f>SUM(W3035-30)</f>
        <v>41605</v>
      </c>
      <c r="S3035" s="798" t="s">
        <v>44</v>
      </c>
      <c r="T3035" s="1296" t="s">
        <v>44</v>
      </c>
      <c r="U3035" s="1295" t="s">
        <v>44</v>
      </c>
      <c r="V3035" s="798" t="s">
        <v>44</v>
      </c>
      <c r="W3035" s="798">
        <f t="shared" si="341"/>
        <v>41635</v>
      </c>
      <c r="X3035" s="1287">
        <f>SUM(AA3035-1)</f>
        <v>41640</v>
      </c>
      <c r="Y3035" s="1287">
        <f t="shared" si="332"/>
        <v>41641</v>
      </c>
      <c r="Z3035" s="1288">
        <f t="shared" si="333"/>
        <v>41661</v>
      </c>
      <c r="AA3035" s="1295">
        <v>41641</v>
      </c>
      <c r="AB3035" s="1296">
        <v>42369</v>
      </c>
    </row>
    <row r="3036" spans="2:28" s="1280" customFormat="1" ht="48" customHeight="1" x14ac:dyDescent="0.25">
      <c r="B3036" s="1298" t="s">
        <v>2303</v>
      </c>
      <c r="C3036" s="1291" t="s">
        <v>2319</v>
      </c>
      <c r="D3036" s="1292" t="e">
        <f>IF(#REF!&gt;=470000,"LPN",IF(AND(#REF!&gt;190000,#REF!&lt;470000),"LP",IF(AND(#REF!&gt;=56000,#REF!&lt;=190000),"3C","2C ")))</f>
        <v>#REF!</v>
      </c>
      <c r="E3036" s="1293" t="s">
        <v>2305</v>
      </c>
      <c r="F3036" s="1293" t="s">
        <v>2317</v>
      </c>
      <c r="G3036" s="1293">
        <v>22270</v>
      </c>
      <c r="H3036" s="1294"/>
      <c r="I3036" s="1295" t="s">
        <v>44</v>
      </c>
      <c r="J3036" s="798" t="s">
        <v>44</v>
      </c>
      <c r="K3036" s="798" t="s">
        <v>44</v>
      </c>
      <c r="L3036" s="1296" t="s">
        <v>44</v>
      </c>
      <c r="M3036" s="1295">
        <f t="shared" si="342"/>
        <v>41593</v>
      </c>
      <c r="N3036" s="798">
        <f t="shared" si="331"/>
        <v>41601</v>
      </c>
      <c r="O3036" s="798">
        <f t="shared" si="331"/>
        <v>41601</v>
      </c>
      <c r="P3036" s="1296">
        <f t="shared" si="340"/>
        <v>41601</v>
      </c>
      <c r="Q3036" s="1297">
        <f>SUM(R3036-3)</f>
        <v>41602</v>
      </c>
      <c r="R3036" s="798">
        <f>SUM(W3036-30)</f>
        <v>41605</v>
      </c>
      <c r="S3036" s="798" t="s">
        <v>44</v>
      </c>
      <c r="T3036" s="1296" t="s">
        <v>44</v>
      </c>
      <c r="U3036" s="1295" t="s">
        <v>44</v>
      </c>
      <c r="V3036" s="798" t="s">
        <v>44</v>
      </c>
      <c r="W3036" s="798">
        <f t="shared" si="341"/>
        <v>41635</v>
      </c>
      <c r="X3036" s="1287">
        <f t="shared" ref="X3036:X3037" si="343">SUM(AA3036-1)</f>
        <v>41640</v>
      </c>
      <c r="Y3036" s="1287">
        <f t="shared" si="332"/>
        <v>41641</v>
      </c>
      <c r="Z3036" s="1288">
        <f t="shared" si="333"/>
        <v>41661</v>
      </c>
      <c r="AA3036" s="1295">
        <v>41641</v>
      </c>
      <c r="AB3036" s="1296">
        <v>42369</v>
      </c>
    </row>
    <row r="3037" spans="2:28" s="1280" customFormat="1" ht="45.75" customHeight="1" thickBot="1" x14ac:dyDescent="0.3">
      <c r="B3037" s="1299" t="s">
        <v>2320</v>
      </c>
      <c r="C3037" s="1300" t="s">
        <v>2321</v>
      </c>
      <c r="D3037" s="1301" t="e">
        <f>IF(#REF!&gt;=470000,"LPN",IF(AND(#REF!&gt;190000,#REF!&lt;470000),"LP",IF(AND(#REF!&gt;=56000,#REF!&lt;=190000),"3C","2C ")))</f>
        <v>#REF!</v>
      </c>
      <c r="E3037" s="1302" t="s">
        <v>2305</v>
      </c>
      <c r="F3037" s="1302" t="s">
        <v>2322</v>
      </c>
      <c r="G3037" s="1302">
        <v>23360</v>
      </c>
      <c r="H3037" s="1303"/>
      <c r="I3037" s="1304" t="s">
        <v>44</v>
      </c>
      <c r="J3037" s="1305" t="s">
        <v>44</v>
      </c>
      <c r="K3037" s="1305" t="s">
        <v>44</v>
      </c>
      <c r="L3037" s="1306" t="s">
        <v>44</v>
      </c>
      <c r="M3037" s="1304">
        <f t="shared" si="342"/>
        <v>41593</v>
      </c>
      <c r="N3037" s="1305">
        <f t="shared" si="331"/>
        <v>41601</v>
      </c>
      <c r="O3037" s="1305">
        <f t="shared" si="331"/>
        <v>41601</v>
      </c>
      <c r="P3037" s="1306">
        <f t="shared" si="340"/>
        <v>41601</v>
      </c>
      <c r="Q3037" s="1307">
        <f>SUM(R3037-3)</f>
        <v>41602</v>
      </c>
      <c r="R3037" s="1305">
        <f>SUM(W3037-30)</f>
        <v>41605</v>
      </c>
      <c r="S3037" s="1305" t="s">
        <v>44</v>
      </c>
      <c r="T3037" s="1306" t="s">
        <v>44</v>
      </c>
      <c r="U3037" s="1304" t="s">
        <v>44</v>
      </c>
      <c r="V3037" s="1305" t="s">
        <v>44</v>
      </c>
      <c r="W3037" s="1305">
        <f t="shared" si="341"/>
        <v>41635</v>
      </c>
      <c r="X3037" s="1308">
        <f t="shared" si="343"/>
        <v>41640</v>
      </c>
      <c r="Y3037" s="1308">
        <f t="shared" si="332"/>
        <v>41641</v>
      </c>
      <c r="Z3037" s="1309">
        <f t="shared" si="333"/>
        <v>41661</v>
      </c>
      <c r="AA3037" s="1304">
        <v>41641</v>
      </c>
      <c r="AB3037" s="1306">
        <v>42369</v>
      </c>
    </row>
  </sheetData>
  <mergeCells count="1364">
    <mergeCell ref="E3017:W3018"/>
    <mergeCell ref="E3020:W3020"/>
    <mergeCell ref="B3025:Q3025"/>
    <mergeCell ref="B3026:B3028"/>
    <mergeCell ref="F3026:G3026"/>
    <mergeCell ref="I3026:P3026"/>
    <mergeCell ref="Q3026:AB3026"/>
    <mergeCell ref="C3027:C3028"/>
    <mergeCell ref="D3027:D3028"/>
    <mergeCell ref="E3027:E3028"/>
    <mergeCell ref="F3027:F3028"/>
    <mergeCell ref="G3027:G3028"/>
    <mergeCell ref="H3027:H3028"/>
    <mergeCell ref="I3027:L3027"/>
    <mergeCell ref="M3027:P3027"/>
    <mergeCell ref="Q3027:T3027"/>
    <mergeCell ref="U3027:Z3027"/>
    <mergeCell ref="AA3027:AB3027"/>
    <mergeCell ref="I3028:J3028"/>
    <mergeCell ref="K3028:L3028"/>
    <mergeCell ref="M3028:N3028"/>
    <mergeCell ref="O3028:P3028"/>
    <mergeCell ref="Q3028:R3028"/>
    <mergeCell ref="S3028:T3028"/>
    <mergeCell ref="U3028:V3028"/>
    <mergeCell ref="W3028:X3028"/>
    <mergeCell ref="Y3028:Z3028"/>
    <mergeCell ref="AA3028:AB3028"/>
    <mergeCell ref="D2104:E2104"/>
    <mergeCell ref="A2105:A2106"/>
    <mergeCell ref="B2105:B2106"/>
    <mergeCell ref="C2105:C2106"/>
    <mergeCell ref="D2105:E2105"/>
    <mergeCell ref="F2105:F2106"/>
    <mergeCell ref="Y2105:Y2106"/>
    <mergeCell ref="Z2105:Z2106"/>
    <mergeCell ref="AA2105:AA2106"/>
    <mergeCell ref="AB2105:AB2106"/>
    <mergeCell ref="A3009:A3010"/>
    <mergeCell ref="B3009:B3010"/>
    <mergeCell ref="C3009:Z3009"/>
    <mergeCell ref="C3010:Z3010"/>
    <mergeCell ref="Y3013:Z3013"/>
    <mergeCell ref="AA3013:AB3013"/>
    <mergeCell ref="Y3014:Z3014"/>
    <mergeCell ref="AA3014:AB3014"/>
    <mergeCell ref="B2096:AB2096"/>
    <mergeCell ref="B2097:AB2097"/>
    <mergeCell ref="B2098:AB2098"/>
    <mergeCell ref="B2099:AB2099"/>
    <mergeCell ref="B2100:AB2100"/>
    <mergeCell ref="A2101:F2103"/>
    <mergeCell ref="G2101:AB2101"/>
    <mergeCell ref="G2102:J2102"/>
    <mergeCell ref="K2102:N2102"/>
    <mergeCell ref="O2102:R2102"/>
    <mergeCell ref="S2102:V2102"/>
    <mergeCell ref="W2102:X2102"/>
    <mergeCell ref="Y2102:AB2103"/>
    <mergeCell ref="G2103:H2103"/>
    <mergeCell ref="I2103:J2103"/>
    <mergeCell ref="K2103:L2103"/>
    <mergeCell ref="M2103:N2103"/>
    <mergeCell ref="O2103:P2103"/>
    <mergeCell ref="Q2103:R2103"/>
    <mergeCell ref="S2103:T2103"/>
    <mergeCell ref="U2103:V2103"/>
    <mergeCell ref="W2103:X2103"/>
    <mergeCell ref="Y1157:Y1158"/>
    <mergeCell ref="Z1157:Z1158"/>
    <mergeCell ref="AA1157:AA1158"/>
    <mergeCell ref="AB1157:AB1158"/>
    <mergeCell ref="B1502:B1503"/>
    <mergeCell ref="C1502:Z1502"/>
    <mergeCell ref="C1503:Z1503"/>
    <mergeCell ref="H1505:I1505"/>
    <mergeCell ref="Y1505:Z1505"/>
    <mergeCell ref="AA1505:AB1505"/>
    <mergeCell ref="H1506:I1506"/>
    <mergeCell ref="Y1506:Z1506"/>
    <mergeCell ref="AA1506:AB1506"/>
    <mergeCell ref="E1510:W1511"/>
    <mergeCell ref="E1512:W1512"/>
    <mergeCell ref="E1513:W1513"/>
    <mergeCell ref="E1514:W1514"/>
    <mergeCell ref="S1157:S1158"/>
    <mergeCell ref="T1157:T1158"/>
    <mergeCell ref="U1157:U1158"/>
    <mergeCell ref="V1157:V1158"/>
    <mergeCell ref="W1157:W1158"/>
    <mergeCell ref="X1157:X1158"/>
    <mergeCell ref="B1149:AB1149"/>
    <mergeCell ref="B1150:AB1150"/>
    <mergeCell ref="B1151:AB1151"/>
    <mergeCell ref="B1152:AB1152"/>
    <mergeCell ref="A1154:F1156"/>
    <mergeCell ref="G1154:AB1154"/>
    <mergeCell ref="G1155:J1155"/>
    <mergeCell ref="K1155:N1155"/>
    <mergeCell ref="O1155:R1155"/>
    <mergeCell ref="S1155:V1155"/>
    <mergeCell ref="W1155:X1155"/>
    <mergeCell ref="Y1155:AB1156"/>
    <mergeCell ref="G1156:H1156"/>
    <mergeCell ref="I1156:J1156"/>
    <mergeCell ref="K1156:L1156"/>
    <mergeCell ref="M1156:N1156"/>
    <mergeCell ref="O1156:P1156"/>
    <mergeCell ref="Q1156:R1156"/>
    <mergeCell ref="S1156:T1156"/>
    <mergeCell ref="U1156:V1156"/>
    <mergeCell ref="W1156:X1156"/>
    <mergeCell ref="A1157:A1158"/>
    <mergeCell ref="B1157:B1158"/>
    <mergeCell ref="C1157:C1158"/>
    <mergeCell ref="D1157:E1157"/>
    <mergeCell ref="F1157:F1158"/>
    <mergeCell ref="G1157:G1158"/>
    <mergeCell ref="H1157:H1158"/>
    <mergeCell ref="I1157:I1158"/>
    <mergeCell ref="J1157:J1158"/>
    <mergeCell ref="K1157:K1158"/>
    <mergeCell ref="L1157:L1158"/>
    <mergeCell ref="M1157:M1158"/>
    <mergeCell ref="N1157:N1158"/>
    <mergeCell ref="O1157:O1158"/>
    <mergeCell ref="P1157:P1158"/>
    <mergeCell ref="Q1157:Q1158"/>
    <mergeCell ref="R1157:R1158"/>
    <mergeCell ref="E989:W990"/>
    <mergeCell ref="E992:W992"/>
    <mergeCell ref="H985:I985"/>
    <mergeCell ref="Y985:Z985"/>
    <mergeCell ref="AA985:AB985"/>
    <mergeCell ref="H986:I986"/>
    <mergeCell ref="Y986:Z986"/>
    <mergeCell ref="AA986:AB986"/>
    <mergeCell ref="Y964:Y965"/>
    <mergeCell ref="Z964:Z965"/>
    <mergeCell ref="AA964:AA965"/>
    <mergeCell ref="AB964:AB965"/>
    <mergeCell ref="B958:AB958"/>
    <mergeCell ref="A960:F962"/>
    <mergeCell ref="G960:AB960"/>
    <mergeCell ref="G961:J961"/>
    <mergeCell ref="K961:N961"/>
    <mergeCell ref="O961:R961"/>
    <mergeCell ref="S961:V961"/>
    <mergeCell ref="W961:X961"/>
    <mergeCell ref="Y961:AB962"/>
    <mergeCell ref="G962:H962"/>
    <mergeCell ref="B981:B982"/>
    <mergeCell ref="C981:Z981"/>
    <mergeCell ref="C982:Z982"/>
    <mergeCell ref="U962:V962"/>
    <mergeCell ref="W962:X962"/>
    <mergeCell ref="D963:E963"/>
    <mergeCell ref="A964:A965"/>
    <mergeCell ref="B964:B965"/>
    <mergeCell ref="C964:C965"/>
    <mergeCell ref="D964:E964"/>
    <mergeCell ref="F964:F965"/>
    <mergeCell ref="I962:J962"/>
    <mergeCell ref="K962:L962"/>
    <mergeCell ref="M962:N962"/>
    <mergeCell ref="O962:P962"/>
    <mergeCell ref="Q962:R962"/>
    <mergeCell ref="S962:T962"/>
    <mergeCell ref="B941:B942"/>
    <mergeCell ref="C941:Z941"/>
    <mergeCell ref="C942:Z942"/>
    <mergeCell ref="W727:X727"/>
    <mergeCell ref="D728:E728"/>
    <mergeCell ref="E949:W950"/>
    <mergeCell ref="E952:W952"/>
    <mergeCell ref="B954:AB954"/>
    <mergeCell ref="B955:AB955"/>
    <mergeCell ref="B956:AB956"/>
    <mergeCell ref="B957:AB957"/>
    <mergeCell ref="H945:I945"/>
    <mergeCell ref="Y945:Z945"/>
    <mergeCell ref="AA945:AB945"/>
    <mergeCell ref="H946:I946"/>
    <mergeCell ref="Y946:Z946"/>
    <mergeCell ref="AA946:AB946"/>
    <mergeCell ref="B720:AB720"/>
    <mergeCell ref="B721:AB721"/>
    <mergeCell ref="B722:AB722"/>
    <mergeCell ref="B723:AB723"/>
    <mergeCell ref="A725:F727"/>
    <mergeCell ref="G725:AB725"/>
    <mergeCell ref="G726:J726"/>
    <mergeCell ref="K726:N726"/>
    <mergeCell ref="O726:R726"/>
    <mergeCell ref="S726:V726"/>
    <mergeCell ref="A729:A730"/>
    <mergeCell ref="B729:B730"/>
    <mergeCell ref="C729:C730"/>
    <mergeCell ref="D729:E729"/>
    <mergeCell ref="F729:F730"/>
    <mergeCell ref="W726:X726"/>
    <mergeCell ref="Y726:AB727"/>
    <mergeCell ref="G727:H727"/>
    <mergeCell ref="I727:J727"/>
    <mergeCell ref="K727:L727"/>
    <mergeCell ref="M727:N727"/>
    <mergeCell ref="O727:P727"/>
    <mergeCell ref="Q727:R727"/>
    <mergeCell ref="S727:T727"/>
    <mergeCell ref="U727:V727"/>
    <mergeCell ref="Y729:Y730"/>
    <mergeCell ref="Z729:Z730"/>
    <mergeCell ref="AA729:AA730"/>
    <mergeCell ref="AB729:AB730"/>
    <mergeCell ref="A707:A708"/>
    <mergeCell ref="B707:B708"/>
    <mergeCell ref="C707:Z707"/>
    <mergeCell ref="C708:Z708"/>
    <mergeCell ref="A569:A570"/>
    <mergeCell ref="B569:B570"/>
    <mergeCell ref="C569:C570"/>
    <mergeCell ref="D569:E569"/>
    <mergeCell ref="F569:F570"/>
    <mergeCell ref="Y569:Y570"/>
    <mergeCell ref="Y711:Z711"/>
    <mergeCell ref="AA711:AB711"/>
    <mergeCell ref="Y712:Z712"/>
    <mergeCell ref="AA712:AB712"/>
    <mergeCell ref="E715:W716"/>
    <mergeCell ref="E718:W718"/>
    <mergeCell ref="Z569:Z570"/>
    <mergeCell ref="AA569:AA570"/>
    <mergeCell ref="AB569:AB570"/>
    <mergeCell ref="D568:E568"/>
    <mergeCell ref="D553:W554"/>
    <mergeCell ref="D556:W556"/>
    <mergeCell ref="D557:W557"/>
    <mergeCell ref="H549:I549"/>
    <mergeCell ref="Y549:Z549"/>
    <mergeCell ref="AA549:AB549"/>
    <mergeCell ref="H550:I550"/>
    <mergeCell ref="Y550:Z550"/>
    <mergeCell ref="AA550:AB550"/>
    <mergeCell ref="B560:AB560"/>
    <mergeCell ref="B561:AB561"/>
    <mergeCell ref="B562:AB562"/>
    <mergeCell ref="B563:AB563"/>
    <mergeCell ref="B564:AB564"/>
    <mergeCell ref="A565:F567"/>
    <mergeCell ref="G565:AB565"/>
    <mergeCell ref="G566:J566"/>
    <mergeCell ref="K566:N566"/>
    <mergeCell ref="O566:R566"/>
    <mergeCell ref="S566:V566"/>
    <mergeCell ref="W566:X566"/>
    <mergeCell ref="Y566:AB567"/>
    <mergeCell ref="G567:H567"/>
    <mergeCell ref="I567:J567"/>
    <mergeCell ref="K567:L567"/>
    <mergeCell ref="M567:N567"/>
    <mergeCell ref="O567:P567"/>
    <mergeCell ref="Q567:R567"/>
    <mergeCell ref="S567:T567"/>
    <mergeCell ref="U567:V567"/>
    <mergeCell ref="W567:X567"/>
    <mergeCell ref="B543:B544"/>
    <mergeCell ref="C543:C544"/>
    <mergeCell ref="D543:D544"/>
    <mergeCell ref="E543:E544"/>
    <mergeCell ref="F543:F544"/>
    <mergeCell ref="B545:B546"/>
    <mergeCell ref="C545:Z545"/>
    <mergeCell ref="C546:Z546"/>
    <mergeCell ref="B539:B540"/>
    <mergeCell ref="C539:C540"/>
    <mergeCell ref="D539:D540"/>
    <mergeCell ref="E539:E540"/>
    <mergeCell ref="F539:F540"/>
    <mergeCell ref="B541:B542"/>
    <mergeCell ref="C541:C542"/>
    <mergeCell ref="D541:D542"/>
    <mergeCell ref="E541:E542"/>
    <mergeCell ref="F541:F542"/>
    <mergeCell ref="D534:E534"/>
    <mergeCell ref="B535:B536"/>
    <mergeCell ref="C535:C536"/>
    <mergeCell ref="D535:E535"/>
    <mergeCell ref="F535:F536"/>
    <mergeCell ref="G533:H533"/>
    <mergeCell ref="I533:J533"/>
    <mergeCell ref="K533:L533"/>
    <mergeCell ref="M533:N533"/>
    <mergeCell ref="O533:P533"/>
    <mergeCell ref="Q533:R533"/>
    <mergeCell ref="Y535:Y536"/>
    <mergeCell ref="Z535:Z536"/>
    <mergeCell ref="AA535:AA536"/>
    <mergeCell ref="AB535:AB536"/>
    <mergeCell ref="B537:B538"/>
    <mergeCell ref="C537:C538"/>
    <mergeCell ref="D537:D538"/>
    <mergeCell ref="E537:E538"/>
    <mergeCell ref="F537:F538"/>
    <mergeCell ref="D517:W517"/>
    <mergeCell ref="B525:AB525"/>
    <mergeCell ref="B526:AB526"/>
    <mergeCell ref="B527:AB527"/>
    <mergeCell ref="B507:B508"/>
    <mergeCell ref="C507:Z507"/>
    <mergeCell ref="C508:Z508"/>
    <mergeCell ref="Y510:Z510"/>
    <mergeCell ref="AA510:AB510"/>
    <mergeCell ref="Y511:Z511"/>
    <mergeCell ref="AA511:AB511"/>
    <mergeCell ref="B528:AB528"/>
    <mergeCell ref="B529:AB529"/>
    <mergeCell ref="A531:F533"/>
    <mergeCell ref="G531:AB531"/>
    <mergeCell ref="G532:J532"/>
    <mergeCell ref="K532:N532"/>
    <mergeCell ref="O532:R532"/>
    <mergeCell ref="S532:V532"/>
    <mergeCell ref="W532:X532"/>
    <mergeCell ref="Y532:AB533"/>
    <mergeCell ref="S533:T533"/>
    <mergeCell ref="U533:V533"/>
    <mergeCell ref="W533:X533"/>
    <mergeCell ref="B501:B502"/>
    <mergeCell ref="C501:C502"/>
    <mergeCell ref="D501:D502"/>
    <mergeCell ref="E501:E502"/>
    <mergeCell ref="F501:F502"/>
    <mergeCell ref="B503:B504"/>
    <mergeCell ref="C503:C504"/>
    <mergeCell ref="D503:D504"/>
    <mergeCell ref="E503:E504"/>
    <mergeCell ref="F503:F504"/>
    <mergeCell ref="B505:B506"/>
    <mergeCell ref="C505:C506"/>
    <mergeCell ref="D505:D506"/>
    <mergeCell ref="E505:E506"/>
    <mergeCell ref="F505:F506"/>
    <mergeCell ref="D513:W514"/>
    <mergeCell ref="D516:W516"/>
    <mergeCell ref="B493:B494"/>
    <mergeCell ref="C493:C494"/>
    <mergeCell ref="D493:D494"/>
    <mergeCell ref="E493:E494"/>
    <mergeCell ref="F493:F494"/>
    <mergeCell ref="B495:B496"/>
    <mergeCell ref="C495:C496"/>
    <mergeCell ref="D495:D496"/>
    <mergeCell ref="E495:E496"/>
    <mergeCell ref="F495:F496"/>
    <mergeCell ref="B497:B498"/>
    <mergeCell ref="C497:C498"/>
    <mergeCell ref="D497:D498"/>
    <mergeCell ref="E497:E498"/>
    <mergeCell ref="F497:F498"/>
    <mergeCell ref="B499:B500"/>
    <mergeCell ref="C499:C500"/>
    <mergeCell ref="D499:D500"/>
    <mergeCell ref="E499:E500"/>
    <mergeCell ref="F499:F500"/>
    <mergeCell ref="B485:B486"/>
    <mergeCell ref="C485:C486"/>
    <mergeCell ref="D485:D486"/>
    <mergeCell ref="E485:E486"/>
    <mergeCell ref="F485:F486"/>
    <mergeCell ref="B487:B488"/>
    <mergeCell ref="C487:C488"/>
    <mergeCell ref="D487:D488"/>
    <mergeCell ref="E487:E488"/>
    <mergeCell ref="F487:F488"/>
    <mergeCell ref="B489:B490"/>
    <mergeCell ref="C489:C490"/>
    <mergeCell ref="D489:D490"/>
    <mergeCell ref="E489:E490"/>
    <mergeCell ref="F489:F490"/>
    <mergeCell ref="B491:B492"/>
    <mergeCell ref="C491:C492"/>
    <mergeCell ref="D491:D492"/>
    <mergeCell ref="E491:E492"/>
    <mergeCell ref="F491:F492"/>
    <mergeCell ref="B477:AB477"/>
    <mergeCell ref="A479:F481"/>
    <mergeCell ref="G479:AB479"/>
    <mergeCell ref="G480:J480"/>
    <mergeCell ref="K480:N480"/>
    <mergeCell ref="O480:R480"/>
    <mergeCell ref="S480:V480"/>
    <mergeCell ref="W480:X480"/>
    <mergeCell ref="Y480:AB481"/>
    <mergeCell ref="G481:H481"/>
    <mergeCell ref="U481:V481"/>
    <mergeCell ref="W481:X481"/>
    <mergeCell ref="D482:E482"/>
    <mergeCell ref="B483:B484"/>
    <mergeCell ref="C483:C484"/>
    <mergeCell ref="D483:E483"/>
    <mergeCell ref="F483:F484"/>
    <mergeCell ref="I481:J481"/>
    <mergeCell ref="K481:L481"/>
    <mergeCell ref="M481:N481"/>
    <mergeCell ref="O481:P481"/>
    <mergeCell ref="Q481:R481"/>
    <mergeCell ref="S481:T481"/>
    <mergeCell ref="Y483:Y484"/>
    <mergeCell ref="Z483:Z484"/>
    <mergeCell ref="AA483:AA484"/>
    <mergeCell ref="AB483:AB484"/>
    <mergeCell ref="B458:B459"/>
    <mergeCell ref="C458:C459"/>
    <mergeCell ref="D458:D459"/>
    <mergeCell ref="E458:E459"/>
    <mergeCell ref="F458:F459"/>
    <mergeCell ref="B460:B461"/>
    <mergeCell ref="C460:C461"/>
    <mergeCell ref="D460:D461"/>
    <mergeCell ref="E460:E461"/>
    <mergeCell ref="F460:F461"/>
    <mergeCell ref="D468:W469"/>
    <mergeCell ref="D471:W471"/>
    <mergeCell ref="D472:W472"/>
    <mergeCell ref="B474:AB474"/>
    <mergeCell ref="B475:AB475"/>
    <mergeCell ref="B476:AB476"/>
    <mergeCell ref="B462:B463"/>
    <mergeCell ref="C462:Z462"/>
    <mergeCell ref="C463:Z463"/>
    <mergeCell ref="Y465:Z465"/>
    <mergeCell ref="AA465:AB465"/>
    <mergeCell ref="Y466:Z466"/>
    <mergeCell ref="AA466:AB466"/>
    <mergeCell ref="B450:B451"/>
    <mergeCell ref="C450:C451"/>
    <mergeCell ref="D450:D451"/>
    <mergeCell ref="E450:E451"/>
    <mergeCell ref="F450:F451"/>
    <mergeCell ref="B452:B453"/>
    <mergeCell ref="C452:C453"/>
    <mergeCell ref="D452:D453"/>
    <mergeCell ref="E452:E453"/>
    <mergeCell ref="F452:F453"/>
    <mergeCell ref="B454:B455"/>
    <mergeCell ref="C454:C455"/>
    <mergeCell ref="D454:D455"/>
    <mergeCell ref="E454:E455"/>
    <mergeCell ref="F454:F455"/>
    <mergeCell ref="B456:B457"/>
    <mergeCell ref="C456:C457"/>
    <mergeCell ref="D456:D457"/>
    <mergeCell ref="E456:E457"/>
    <mergeCell ref="F456:F457"/>
    <mergeCell ref="B442:B443"/>
    <mergeCell ref="C442:C443"/>
    <mergeCell ref="D442:D443"/>
    <mergeCell ref="E442:E443"/>
    <mergeCell ref="F442:F443"/>
    <mergeCell ref="B444:B445"/>
    <mergeCell ref="C444:C445"/>
    <mergeCell ref="D444:D445"/>
    <mergeCell ref="E444:E445"/>
    <mergeCell ref="F444:F445"/>
    <mergeCell ref="B446:B447"/>
    <mergeCell ref="C446:C447"/>
    <mergeCell ref="D446:D447"/>
    <mergeCell ref="E446:E447"/>
    <mergeCell ref="F446:F447"/>
    <mergeCell ref="B448:B449"/>
    <mergeCell ref="C448:C449"/>
    <mergeCell ref="D448:D449"/>
    <mergeCell ref="E448:E449"/>
    <mergeCell ref="F448:F449"/>
    <mergeCell ref="B434:B435"/>
    <mergeCell ref="C434:C435"/>
    <mergeCell ref="D434:D435"/>
    <mergeCell ref="E434:E435"/>
    <mergeCell ref="F434:F435"/>
    <mergeCell ref="B436:B437"/>
    <mergeCell ref="C436:C437"/>
    <mergeCell ref="D436:D437"/>
    <mergeCell ref="E436:E437"/>
    <mergeCell ref="F436:F437"/>
    <mergeCell ref="B438:B439"/>
    <mergeCell ref="C438:C439"/>
    <mergeCell ref="D438:D439"/>
    <mergeCell ref="E438:E439"/>
    <mergeCell ref="F438:F439"/>
    <mergeCell ref="B440:B441"/>
    <mergeCell ref="C440:C441"/>
    <mergeCell ref="D440:D441"/>
    <mergeCell ref="E440:E441"/>
    <mergeCell ref="F440:F441"/>
    <mergeCell ref="D429:E429"/>
    <mergeCell ref="B430:B431"/>
    <mergeCell ref="C430:C431"/>
    <mergeCell ref="D430:E430"/>
    <mergeCell ref="F430:F431"/>
    <mergeCell ref="I428:J428"/>
    <mergeCell ref="K428:L428"/>
    <mergeCell ref="M428:N428"/>
    <mergeCell ref="O428:P428"/>
    <mergeCell ref="Q428:R428"/>
    <mergeCell ref="S428:T428"/>
    <mergeCell ref="Y430:Y431"/>
    <mergeCell ref="Z430:Z431"/>
    <mergeCell ref="AA430:AA431"/>
    <mergeCell ref="AB430:AB431"/>
    <mergeCell ref="B432:B433"/>
    <mergeCell ref="C432:C433"/>
    <mergeCell ref="D432:D433"/>
    <mergeCell ref="E432:E433"/>
    <mergeCell ref="F432:F433"/>
    <mergeCell ref="B422:AB422"/>
    <mergeCell ref="B423:AB423"/>
    <mergeCell ref="H407:I407"/>
    <mergeCell ref="Y407:Z407"/>
    <mergeCell ref="AA407:AB407"/>
    <mergeCell ref="H408:I408"/>
    <mergeCell ref="Y408:Z408"/>
    <mergeCell ref="AA408:AB408"/>
    <mergeCell ref="B424:AB424"/>
    <mergeCell ref="A426:F428"/>
    <mergeCell ref="G426:AB426"/>
    <mergeCell ref="G427:J427"/>
    <mergeCell ref="K427:N427"/>
    <mergeCell ref="O427:R427"/>
    <mergeCell ref="S427:V427"/>
    <mergeCell ref="W427:X427"/>
    <mergeCell ref="Y427:AB428"/>
    <mergeCell ref="G428:H428"/>
    <mergeCell ref="U428:V428"/>
    <mergeCell ref="W428:X428"/>
    <mergeCell ref="B404:B405"/>
    <mergeCell ref="C404:Z404"/>
    <mergeCell ref="C405:Z405"/>
    <mergeCell ref="B398:B399"/>
    <mergeCell ref="C398:C399"/>
    <mergeCell ref="D398:D399"/>
    <mergeCell ref="E398:E399"/>
    <mergeCell ref="F398:F399"/>
    <mergeCell ref="B400:B401"/>
    <mergeCell ref="C400:C401"/>
    <mergeCell ref="D400:D401"/>
    <mergeCell ref="E400:E401"/>
    <mergeCell ref="F400:F401"/>
    <mergeCell ref="D410:W411"/>
    <mergeCell ref="D413:W413"/>
    <mergeCell ref="D414:W414"/>
    <mergeCell ref="B421:AB421"/>
    <mergeCell ref="B392:B393"/>
    <mergeCell ref="C392:C393"/>
    <mergeCell ref="D392:D393"/>
    <mergeCell ref="E392:E393"/>
    <mergeCell ref="F392:F393"/>
    <mergeCell ref="B394:B395"/>
    <mergeCell ref="C394:C395"/>
    <mergeCell ref="D394:D395"/>
    <mergeCell ref="E394:E395"/>
    <mergeCell ref="F394:F395"/>
    <mergeCell ref="B396:B397"/>
    <mergeCell ref="C396:C397"/>
    <mergeCell ref="D396:D397"/>
    <mergeCell ref="E396:E397"/>
    <mergeCell ref="F396:F397"/>
    <mergeCell ref="B402:B403"/>
    <mergeCell ref="C402:C403"/>
    <mergeCell ref="D402:D403"/>
    <mergeCell ref="E402:E403"/>
    <mergeCell ref="F402:F403"/>
    <mergeCell ref="B384:B385"/>
    <mergeCell ref="C384:C385"/>
    <mergeCell ref="D384:D385"/>
    <mergeCell ref="E384:E385"/>
    <mergeCell ref="F384:F385"/>
    <mergeCell ref="B386:B387"/>
    <mergeCell ref="C386:C387"/>
    <mergeCell ref="D386:D387"/>
    <mergeCell ref="E386:E387"/>
    <mergeCell ref="F386:F387"/>
    <mergeCell ref="B388:B389"/>
    <mergeCell ref="C388:C389"/>
    <mergeCell ref="D388:D389"/>
    <mergeCell ref="E388:E389"/>
    <mergeCell ref="F388:F389"/>
    <mergeCell ref="B390:B391"/>
    <mergeCell ref="C390:C391"/>
    <mergeCell ref="D390:D391"/>
    <mergeCell ref="E390:E391"/>
    <mergeCell ref="F390:F391"/>
    <mergeCell ref="B376:B377"/>
    <mergeCell ref="C376:C377"/>
    <mergeCell ref="D376:D377"/>
    <mergeCell ref="E376:E377"/>
    <mergeCell ref="F376:F377"/>
    <mergeCell ref="B378:B379"/>
    <mergeCell ref="C378:C379"/>
    <mergeCell ref="D378:D379"/>
    <mergeCell ref="E378:E379"/>
    <mergeCell ref="F378:F379"/>
    <mergeCell ref="B380:B381"/>
    <mergeCell ref="C380:C381"/>
    <mergeCell ref="D380:D381"/>
    <mergeCell ref="E380:E381"/>
    <mergeCell ref="F380:F381"/>
    <mergeCell ref="B382:B383"/>
    <mergeCell ref="C382:C383"/>
    <mergeCell ref="D382:D383"/>
    <mergeCell ref="E382:E383"/>
    <mergeCell ref="F382:F383"/>
    <mergeCell ref="B365:AB365"/>
    <mergeCell ref="B366:AB366"/>
    <mergeCell ref="B367:AB367"/>
    <mergeCell ref="B368:AB368"/>
    <mergeCell ref="A370:F372"/>
    <mergeCell ref="G370:AB370"/>
    <mergeCell ref="G371:J371"/>
    <mergeCell ref="K371:N371"/>
    <mergeCell ref="O371:R371"/>
    <mergeCell ref="S371:V371"/>
    <mergeCell ref="W372:X372"/>
    <mergeCell ref="D373:E373"/>
    <mergeCell ref="B374:B375"/>
    <mergeCell ref="C374:C375"/>
    <mergeCell ref="D374:E374"/>
    <mergeCell ref="F374:F375"/>
    <mergeCell ref="W371:X371"/>
    <mergeCell ref="Y371:AB372"/>
    <mergeCell ref="G372:H372"/>
    <mergeCell ref="I372:J372"/>
    <mergeCell ref="K372:L372"/>
    <mergeCell ref="M372:N372"/>
    <mergeCell ref="O372:P372"/>
    <mergeCell ref="Q372:R372"/>
    <mergeCell ref="S372:T372"/>
    <mergeCell ref="U372:V372"/>
    <mergeCell ref="Y374:Y375"/>
    <mergeCell ref="Z374:Z375"/>
    <mergeCell ref="AA374:AA375"/>
    <mergeCell ref="AB374:AB375"/>
    <mergeCell ref="B346:B347"/>
    <mergeCell ref="C346:C347"/>
    <mergeCell ref="D346:D347"/>
    <mergeCell ref="E346:E347"/>
    <mergeCell ref="F346:F347"/>
    <mergeCell ref="H353:I353"/>
    <mergeCell ref="Y353:Z353"/>
    <mergeCell ref="AA353:AB353"/>
    <mergeCell ref="D355:W356"/>
    <mergeCell ref="D358:W358"/>
    <mergeCell ref="D359:W359"/>
    <mergeCell ref="B348:B349"/>
    <mergeCell ref="C348:Z348"/>
    <mergeCell ref="C349:Z349"/>
    <mergeCell ref="H352:I352"/>
    <mergeCell ref="Y352:Z352"/>
    <mergeCell ref="AA352:AB352"/>
    <mergeCell ref="B338:B339"/>
    <mergeCell ref="C338:C339"/>
    <mergeCell ref="D338:D339"/>
    <mergeCell ref="E338:E339"/>
    <mergeCell ref="F338:F339"/>
    <mergeCell ref="B340:B341"/>
    <mergeCell ref="C340:C341"/>
    <mergeCell ref="D340:D341"/>
    <mergeCell ref="E340:E341"/>
    <mergeCell ref="F340:F341"/>
    <mergeCell ref="B342:B343"/>
    <mergeCell ref="C342:C343"/>
    <mergeCell ref="D342:D343"/>
    <mergeCell ref="E342:E343"/>
    <mergeCell ref="F342:F343"/>
    <mergeCell ref="B344:B345"/>
    <mergeCell ref="C344:C345"/>
    <mergeCell ref="D344:D345"/>
    <mergeCell ref="E344:E345"/>
    <mergeCell ref="F344:F345"/>
    <mergeCell ref="B330:B331"/>
    <mergeCell ref="C330:C331"/>
    <mergeCell ref="D330:D331"/>
    <mergeCell ref="E330:E331"/>
    <mergeCell ref="F330:F331"/>
    <mergeCell ref="B332:B333"/>
    <mergeCell ref="C332:C333"/>
    <mergeCell ref="D332:D333"/>
    <mergeCell ref="E332:E333"/>
    <mergeCell ref="F332:F333"/>
    <mergeCell ref="B334:B335"/>
    <mergeCell ref="C334:C335"/>
    <mergeCell ref="D334:D335"/>
    <mergeCell ref="E334:E335"/>
    <mergeCell ref="F334:F335"/>
    <mergeCell ref="B336:B337"/>
    <mergeCell ref="C336:C337"/>
    <mergeCell ref="D336:D337"/>
    <mergeCell ref="E336:E337"/>
    <mergeCell ref="F336:F337"/>
    <mergeCell ref="B322:B323"/>
    <mergeCell ref="C322:C323"/>
    <mergeCell ref="D322:D323"/>
    <mergeCell ref="E322:E323"/>
    <mergeCell ref="F322:F323"/>
    <mergeCell ref="B324:B325"/>
    <mergeCell ref="C324:C325"/>
    <mergeCell ref="D324:D325"/>
    <mergeCell ref="E324:E325"/>
    <mergeCell ref="F324:F325"/>
    <mergeCell ref="B326:B327"/>
    <mergeCell ref="C326:C327"/>
    <mergeCell ref="D326:D327"/>
    <mergeCell ref="E326:E327"/>
    <mergeCell ref="F326:F327"/>
    <mergeCell ref="B328:B329"/>
    <mergeCell ref="C328:C329"/>
    <mergeCell ref="D328:D329"/>
    <mergeCell ref="E328:E329"/>
    <mergeCell ref="F328:F329"/>
    <mergeCell ref="B311:AB311"/>
    <mergeCell ref="B312:AB312"/>
    <mergeCell ref="B313:AB313"/>
    <mergeCell ref="B314:AB314"/>
    <mergeCell ref="A316:F318"/>
    <mergeCell ref="G316:AB316"/>
    <mergeCell ref="G317:J317"/>
    <mergeCell ref="K317:N317"/>
    <mergeCell ref="O317:R317"/>
    <mergeCell ref="S317:V317"/>
    <mergeCell ref="W318:X318"/>
    <mergeCell ref="D319:E319"/>
    <mergeCell ref="B320:B321"/>
    <mergeCell ref="C320:C321"/>
    <mergeCell ref="D320:E320"/>
    <mergeCell ref="F320:F321"/>
    <mergeCell ref="W317:X317"/>
    <mergeCell ref="Y317:AB318"/>
    <mergeCell ref="G318:H318"/>
    <mergeCell ref="I318:J318"/>
    <mergeCell ref="K318:L318"/>
    <mergeCell ref="M318:N318"/>
    <mergeCell ref="O318:P318"/>
    <mergeCell ref="Q318:R318"/>
    <mergeCell ref="S318:T318"/>
    <mergeCell ref="U318:V318"/>
    <mergeCell ref="Y320:Y321"/>
    <mergeCell ref="Z320:Z321"/>
    <mergeCell ref="AA320:AA321"/>
    <mergeCell ref="AB320:AB321"/>
    <mergeCell ref="B293:B294"/>
    <mergeCell ref="C293:C294"/>
    <mergeCell ref="D293:D294"/>
    <mergeCell ref="E293:E294"/>
    <mergeCell ref="F293:F294"/>
    <mergeCell ref="H299:I299"/>
    <mergeCell ref="Y299:Z299"/>
    <mergeCell ref="AA299:AB299"/>
    <mergeCell ref="D302:W303"/>
    <mergeCell ref="D305:W305"/>
    <mergeCell ref="D306:W306"/>
    <mergeCell ref="B295:B296"/>
    <mergeCell ref="C295:Z295"/>
    <mergeCell ref="C296:Z296"/>
    <mergeCell ref="H298:I298"/>
    <mergeCell ref="Y298:Z298"/>
    <mergeCell ref="AA298:AB298"/>
    <mergeCell ref="B285:B286"/>
    <mergeCell ref="C285:C286"/>
    <mergeCell ref="D285:D286"/>
    <mergeCell ref="E285:E286"/>
    <mergeCell ref="F285:F286"/>
    <mergeCell ref="C287:C288"/>
    <mergeCell ref="D287:D288"/>
    <mergeCell ref="E287:E288"/>
    <mergeCell ref="F287:F288"/>
    <mergeCell ref="B289:B290"/>
    <mergeCell ref="C289:C290"/>
    <mergeCell ref="D289:D290"/>
    <mergeCell ref="E289:E290"/>
    <mergeCell ref="F289:F290"/>
    <mergeCell ref="B291:B292"/>
    <mergeCell ref="C291:C292"/>
    <mergeCell ref="D291:D292"/>
    <mergeCell ref="E291:E292"/>
    <mergeCell ref="F291:F292"/>
    <mergeCell ref="B277:B278"/>
    <mergeCell ref="C277:C278"/>
    <mergeCell ref="D277:D278"/>
    <mergeCell ref="E277:E278"/>
    <mergeCell ref="F277:F278"/>
    <mergeCell ref="B279:B280"/>
    <mergeCell ref="C279:C280"/>
    <mergeCell ref="D279:D280"/>
    <mergeCell ref="E279:E280"/>
    <mergeCell ref="F279:F280"/>
    <mergeCell ref="B281:B282"/>
    <mergeCell ref="C281:C282"/>
    <mergeCell ref="D281:D282"/>
    <mergeCell ref="E281:E282"/>
    <mergeCell ref="F281:F282"/>
    <mergeCell ref="B283:B284"/>
    <mergeCell ref="C283:C284"/>
    <mergeCell ref="D283:D284"/>
    <mergeCell ref="E283:E284"/>
    <mergeCell ref="F283:F284"/>
    <mergeCell ref="B269:B270"/>
    <mergeCell ref="C269:C270"/>
    <mergeCell ref="D269:D270"/>
    <mergeCell ref="E269:E270"/>
    <mergeCell ref="F269:F270"/>
    <mergeCell ref="B271:B272"/>
    <mergeCell ref="C271:C272"/>
    <mergeCell ref="D271:D272"/>
    <mergeCell ref="E271:E272"/>
    <mergeCell ref="F271:F272"/>
    <mergeCell ref="B273:B274"/>
    <mergeCell ref="C273:C274"/>
    <mergeCell ref="D273:D274"/>
    <mergeCell ref="E273:E274"/>
    <mergeCell ref="F273:F274"/>
    <mergeCell ref="B275:B276"/>
    <mergeCell ref="C275:C276"/>
    <mergeCell ref="D275:D276"/>
    <mergeCell ref="E275:E276"/>
    <mergeCell ref="F275:F276"/>
    <mergeCell ref="D266:E266"/>
    <mergeCell ref="B267:B268"/>
    <mergeCell ref="C267:C268"/>
    <mergeCell ref="D267:E267"/>
    <mergeCell ref="F267:F268"/>
    <mergeCell ref="W264:X264"/>
    <mergeCell ref="Y264:AB265"/>
    <mergeCell ref="G265:H265"/>
    <mergeCell ref="I265:J265"/>
    <mergeCell ref="K265:L265"/>
    <mergeCell ref="M265:N265"/>
    <mergeCell ref="O265:P265"/>
    <mergeCell ref="Q265:R265"/>
    <mergeCell ref="S265:T265"/>
    <mergeCell ref="U265:V265"/>
    <mergeCell ref="Y267:Y268"/>
    <mergeCell ref="Z267:Z268"/>
    <mergeCell ref="AA267:AA268"/>
    <mergeCell ref="AB267:AB268"/>
    <mergeCell ref="H250:I250"/>
    <mergeCell ref="Y250:Z250"/>
    <mergeCell ref="AA250:AB250"/>
    <mergeCell ref="D253:W254"/>
    <mergeCell ref="D256:W256"/>
    <mergeCell ref="D257:W257"/>
    <mergeCell ref="B246:B247"/>
    <mergeCell ref="C246:Z246"/>
    <mergeCell ref="C247:Z247"/>
    <mergeCell ref="H249:I249"/>
    <mergeCell ref="Y249:Z249"/>
    <mergeCell ref="AA249:AB249"/>
    <mergeCell ref="B258:AB258"/>
    <mergeCell ref="B259:AB259"/>
    <mergeCell ref="B260:AB260"/>
    <mergeCell ref="B261:AB261"/>
    <mergeCell ref="A263:F265"/>
    <mergeCell ref="G263:AB263"/>
    <mergeCell ref="G264:J264"/>
    <mergeCell ref="K264:N264"/>
    <mergeCell ref="O264:R264"/>
    <mergeCell ref="S264:V264"/>
    <mergeCell ref="W265:X265"/>
    <mergeCell ref="B238:B239"/>
    <mergeCell ref="C238:C239"/>
    <mergeCell ref="D238:D239"/>
    <mergeCell ref="E238:E239"/>
    <mergeCell ref="F238:F239"/>
    <mergeCell ref="B240:B241"/>
    <mergeCell ref="C240:C241"/>
    <mergeCell ref="D240:D241"/>
    <mergeCell ref="E240:E241"/>
    <mergeCell ref="F240:F241"/>
    <mergeCell ref="B242:B243"/>
    <mergeCell ref="C242:C243"/>
    <mergeCell ref="D242:D243"/>
    <mergeCell ref="E242:E243"/>
    <mergeCell ref="F242:F243"/>
    <mergeCell ref="B244:B245"/>
    <mergeCell ref="C244:C245"/>
    <mergeCell ref="D244:D245"/>
    <mergeCell ref="E244:E245"/>
    <mergeCell ref="F244:F245"/>
    <mergeCell ref="B230:B231"/>
    <mergeCell ref="C230:C231"/>
    <mergeCell ref="D230:D231"/>
    <mergeCell ref="E230:E231"/>
    <mergeCell ref="F230:F231"/>
    <mergeCell ref="B232:B233"/>
    <mergeCell ref="C232:C233"/>
    <mergeCell ref="D232:D233"/>
    <mergeCell ref="E232:E233"/>
    <mergeCell ref="F232:F233"/>
    <mergeCell ref="B234:B235"/>
    <mergeCell ref="C234:C235"/>
    <mergeCell ref="D234:D235"/>
    <mergeCell ref="E234:E235"/>
    <mergeCell ref="F234:F235"/>
    <mergeCell ref="B236:B237"/>
    <mergeCell ref="C236:C237"/>
    <mergeCell ref="D236:D237"/>
    <mergeCell ref="E236:E237"/>
    <mergeCell ref="F236:F237"/>
    <mergeCell ref="B222:B223"/>
    <mergeCell ref="C222:C223"/>
    <mergeCell ref="D222:D223"/>
    <mergeCell ref="E222:E223"/>
    <mergeCell ref="F222:F223"/>
    <mergeCell ref="B224:B225"/>
    <mergeCell ref="C224:C225"/>
    <mergeCell ref="D224:D225"/>
    <mergeCell ref="E224:E225"/>
    <mergeCell ref="F224:F225"/>
    <mergeCell ref="B226:B227"/>
    <mergeCell ref="C226:C227"/>
    <mergeCell ref="D226:D227"/>
    <mergeCell ref="E226:E227"/>
    <mergeCell ref="F226:F227"/>
    <mergeCell ref="B228:B229"/>
    <mergeCell ref="C228:C229"/>
    <mergeCell ref="D228:D229"/>
    <mergeCell ref="E228:E229"/>
    <mergeCell ref="F228:F229"/>
    <mergeCell ref="D217:E217"/>
    <mergeCell ref="B218:B219"/>
    <mergeCell ref="C218:C219"/>
    <mergeCell ref="D218:E218"/>
    <mergeCell ref="F218:F219"/>
    <mergeCell ref="G216:H216"/>
    <mergeCell ref="I216:J216"/>
    <mergeCell ref="K216:L216"/>
    <mergeCell ref="M216:N216"/>
    <mergeCell ref="O216:P216"/>
    <mergeCell ref="Q216:R216"/>
    <mergeCell ref="Y218:Y219"/>
    <mergeCell ref="Z218:Z219"/>
    <mergeCell ref="AA218:AA219"/>
    <mergeCell ref="AB218:AB219"/>
    <mergeCell ref="B220:B221"/>
    <mergeCell ref="C220:C221"/>
    <mergeCell ref="D220:D221"/>
    <mergeCell ref="E220:E221"/>
    <mergeCell ref="F220:F221"/>
    <mergeCell ref="D203:W204"/>
    <mergeCell ref="D206:W206"/>
    <mergeCell ref="D207:W207"/>
    <mergeCell ref="B208:AB208"/>
    <mergeCell ref="B209:AB209"/>
    <mergeCell ref="B210:AB210"/>
    <mergeCell ref="H199:I199"/>
    <mergeCell ref="Y199:Z199"/>
    <mergeCell ref="AA199:AB199"/>
    <mergeCell ref="H200:I200"/>
    <mergeCell ref="Y200:Z200"/>
    <mergeCell ref="AA200:AB200"/>
    <mergeCell ref="B211:AB211"/>
    <mergeCell ref="B212:AB212"/>
    <mergeCell ref="A214:F216"/>
    <mergeCell ref="G214:AB214"/>
    <mergeCell ref="G215:J215"/>
    <mergeCell ref="K215:N215"/>
    <mergeCell ref="O215:R215"/>
    <mergeCell ref="S215:V215"/>
    <mergeCell ref="W215:X215"/>
    <mergeCell ref="Y215:AB216"/>
    <mergeCell ref="S216:T216"/>
    <mergeCell ref="U216:V216"/>
    <mergeCell ref="W216:X216"/>
    <mergeCell ref="B180:B181"/>
    <mergeCell ref="C180:C181"/>
    <mergeCell ref="D180:D181"/>
    <mergeCell ref="E180:E181"/>
    <mergeCell ref="F180:F181"/>
    <mergeCell ref="B187:B188"/>
    <mergeCell ref="C187:C188"/>
    <mergeCell ref="D187:D188"/>
    <mergeCell ref="E187:E188"/>
    <mergeCell ref="F187:F188"/>
    <mergeCell ref="B193:B194"/>
    <mergeCell ref="C193:C194"/>
    <mergeCell ref="D193:D194"/>
    <mergeCell ref="E193:E194"/>
    <mergeCell ref="F193:F194"/>
    <mergeCell ref="B195:B196"/>
    <mergeCell ref="C195:Z195"/>
    <mergeCell ref="C196:Z196"/>
    <mergeCell ref="B189:B190"/>
    <mergeCell ref="C189:C190"/>
    <mergeCell ref="D189:D190"/>
    <mergeCell ref="E189:E190"/>
    <mergeCell ref="F189:F190"/>
    <mergeCell ref="B191:B192"/>
    <mergeCell ref="C191:C192"/>
    <mergeCell ref="D191:D192"/>
    <mergeCell ref="E191:E192"/>
    <mergeCell ref="F191:F192"/>
    <mergeCell ref="B172:B173"/>
    <mergeCell ref="C172:C173"/>
    <mergeCell ref="D172:D173"/>
    <mergeCell ref="E172:E173"/>
    <mergeCell ref="F172:F173"/>
    <mergeCell ref="B174:B175"/>
    <mergeCell ref="C174:C175"/>
    <mergeCell ref="D174:D175"/>
    <mergeCell ref="E174:E175"/>
    <mergeCell ref="F174:F175"/>
    <mergeCell ref="B176:B177"/>
    <mergeCell ref="C176:C177"/>
    <mergeCell ref="D176:D177"/>
    <mergeCell ref="E176:E177"/>
    <mergeCell ref="F176:F177"/>
    <mergeCell ref="B178:B179"/>
    <mergeCell ref="C178:C179"/>
    <mergeCell ref="D178:D179"/>
    <mergeCell ref="E178:E179"/>
    <mergeCell ref="F178:F179"/>
    <mergeCell ref="D167:E167"/>
    <mergeCell ref="B168:B169"/>
    <mergeCell ref="C168:C169"/>
    <mergeCell ref="D168:E168"/>
    <mergeCell ref="F168:F169"/>
    <mergeCell ref="I166:J166"/>
    <mergeCell ref="K166:L166"/>
    <mergeCell ref="M166:N166"/>
    <mergeCell ref="O166:P166"/>
    <mergeCell ref="Q166:R166"/>
    <mergeCell ref="S166:T166"/>
    <mergeCell ref="Y168:Y169"/>
    <mergeCell ref="Z168:Z169"/>
    <mergeCell ref="AA168:AA169"/>
    <mergeCell ref="AB168:AB169"/>
    <mergeCell ref="B170:B171"/>
    <mergeCell ref="C170:C171"/>
    <mergeCell ref="D170:D171"/>
    <mergeCell ref="E170:E171"/>
    <mergeCell ref="F170:F171"/>
    <mergeCell ref="B161:AB161"/>
    <mergeCell ref="H148:I148"/>
    <mergeCell ref="Y148:Z148"/>
    <mergeCell ref="AA148:AB148"/>
    <mergeCell ref="H149:I149"/>
    <mergeCell ref="Y149:Z149"/>
    <mergeCell ref="AA149:AB149"/>
    <mergeCell ref="B162:AB162"/>
    <mergeCell ref="A164:F166"/>
    <mergeCell ref="G164:AB164"/>
    <mergeCell ref="G165:J165"/>
    <mergeCell ref="K165:N165"/>
    <mergeCell ref="O165:R165"/>
    <mergeCell ref="S165:V165"/>
    <mergeCell ref="W165:X165"/>
    <mergeCell ref="Y165:AB166"/>
    <mergeCell ref="G166:H166"/>
    <mergeCell ref="U166:V166"/>
    <mergeCell ref="W166:X166"/>
    <mergeCell ref="Z8:Z9"/>
    <mergeCell ref="AA8:AA9"/>
    <mergeCell ref="AB8:AB9"/>
    <mergeCell ref="B144:B145"/>
    <mergeCell ref="C144:Z144"/>
    <mergeCell ref="C145:Z145"/>
    <mergeCell ref="D7:E7"/>
    <mergeCell ref="B8:B9"/>
    <mergeCell ref="C8:C9"/>
    <mergeCell ref="D8:E8"/>
    <mergeCell ref="F8:F9"/>
    <mergeCell ref="Y8:Y9"/>
    <mergeCell ref="E152:W153"/>
    <mergeCell ref="E155:W155"/>
    <mergeCell ref="B158:AB158"/>
    <mergeCell ref="B159:AB159"/>
    <mergeCell ref="B160:AB160"/>
    <mergeCell ref="B1:AB1"/>
    <mergeCell ref="B2:AB2"/>
    <mergeCell ref="B3:AB3"/>
    <mergeCell ref="A4:F6"/>
    <mergeCell ref="G4:AB4"/>
    <mergeCell ref="G5:J5"/>
    <mergeCell ref="K5:N5"/>
    <mergeCell ref="O5:R5"/>
    <mergeCell ref="S5:V5"/>
    <mergeCell ref="W5:X5"/>
    <mergeCell ref="Y5:AB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994:AB994"/>
    <mergeCell ref="B995:AB995"/>
    <mergeCell ref="B996:AB996"/>
    <mergeCell ref="B997:AB997"/>
    <mergeCell ref="B998:AB998"/>
    <mergeCell ref="A1000:F1002"/>
    <mergeCell ref="G1000:AB1000"/>
    <mergeCell ref="G1001:J1001"/>
    <mergeCell ref="K1001:N1001"/>
    <mergeCell ref="O1001:R1001"/>
    <mergeCell ref="S1001:V1001"/>
    <mergeCell ref="W1001:X1001"/>
    <mergeCell ref="Y1001:AB1002"/>
    <mergeCell ref="G1002:H1002"/>
    <mergeCell ref="I1002:J1002"/>
    <mergeCell ref="K1002:L1002"/>
    <mergeCell ref="M1002:N1002"/>
    <mergeCell ref="O1002:P1002"/>
    <mergeCell ref="Q1002:R1002"/>
    <mergeCell ref="S1002:T1002"/>
    <mergeCell ref="U1002:V1002"/>
    <mergeCell ref="W1002:X1002"/>
    <mergeCell ref="AB1004:AB1005"/>
    <mergeCell ref="H1140:I1140"/>
    <mergeCell ref="Y1140:Z1140"/>
    <mergeCell ref="AA1140:AB1140"/>
    <mergeCell ref="H1141:I1141"/>
    <mergeCell ref="Y1141:Z1141"/>
    <mergeCell ref="AA1141:AB1141"/>
    <mergeCell ref="E1144:W1145"/>
    <mergeCell ref="E1147:W1147"/>
    <mergeCell ref="D1003:E1003"/>
    <mergeCell ref="A1004:A1005"/>
    <mergeCell ref="B1004:B1005"/>
    <mergeCell ref="C1004:C1005"/>
    <mergeCell ref="D1004:E1004"/>
    <mergeCell ref="F1004:F1005"/>
    <mergeCell ref="Y1004:Y1005"/>
    <mergeCell ref="Z1004:Z1005"/>
    <mergeCell ref="AA1004:AA1005"/>
    <mergeCell ref="B1516:AB1516"/>
    <mergeCell ref="B1517:AB1517"/>
    <mergeCell ref="A1518:F1519"/>
    <mergeCell ref="G1518:J1518"/>
    <mergeCell ref="K1518:N1518"/>
    <mergeCell ref="O1518:R1518"/>
    <mergeCell ref="S1518:V1518"/>
    <mergeCell ref="W1518:X1518"/>
    <mergeCell ref="Y1518:AB1519"/>
    <mergeCell ref="G1519:H1519"/>
    <mergeCell ref="I1519:J1519"/>
    <mergeCell ref="K1519:L1519"/>
    <mergeCell ref="M1519:N1519"/>
    <mergeCell ref="O1519:P1519"/>
    <mergeCell ref="Q1519:R1519"/>
    <mergeCell ref="S1519:T1519"/>
    <mergeCell ref="U1519:V1519"/>
    <mergeCell ref="W1519:X1519"/>
    <mergeCell ref="AA1632:AB1632"/>
    <mergeCell ref="Y1633:Z1633"/>
    <mergeCell ref="AA1633:AB1633"/>
    <mergeCell ref="D1520:E1520"/>
    <mergeCell ref="A1521:A1522"/>
    <mergeCell ref="B1521:B1522"/>
    <mergeCell ref="C1521:C1522"/>
    <mergeCell ref="D1521:E1521"/>
    <mergeCell ref="F1521:F1522"/>
    <mergeCell ref="Y1521:Y1522"/>
    <mergeCell ref="Z1521:Z1522"/>
    <mergeCell ref="AA1521:AA1522"/>
    <mergeCell ref="AB1521:AB1522"/>
    <mergeCell ref="C1524:X1524"/>
    <mergeCell ref="C1526:X1526"/>
    <mergeCell ref="C1530:X1530"/>
    <mergeCell ref="C1533:X1533"/>
    <mergeCell ref="C1536:X1536"/>
    <mergeCell ref="C1538:X1538"/>
    <mergeCell ref="C1543:X1543"/>
    <mergeCell ref="E1634:W1635"/>
    <mergeCell ref="E1636:W1636"/>
    <mergeCell ref="E1637:W1637"/>
    <mergeCell ref="C1548:X1548"/>
    <mergeCell ref="C1558:X1558"/>
    <mergeCell ref="C1560:X1560"/>
    <mergeCell ref="C1562:X1562"/>
    <mergeCell ref="C1567:X1567"/>
    <mergeCell ref="C1570:X1570"/>
    <mergeCell ref="C1575:X1575"/>
    <mergeCell ref="C1580:X1580"/>
    <mergeCell ref="C1582:X1582"/>
    <mergeCell ref="C1613:X1613"/>
    <mergeCell ref="C1619:X1619"/>
    <mergeCell ref="C1628:X1628"/>
    <mergeCell ref="C1631:Z1631"/>
    <mergeCell ref="Y1632:Z1632"/>
    <mergeCell ref="B1640:AB1640"/>
    <mergeCell ref="B1641:AB1641"/>
    <mergeCell ref="B1642:AB1642"/>
    <mergeCell ref="B1643:AB1643"/>
    <mergeCell ref="B1644:AB1644"/>
    <mergeCell ref="A1646:F1648"/>
    <mergeCell ref="G1646:AB1646"/>
    <mergeCell ref="G1647:J1647"/>
    <mergeCell ref="K1647:N1647"/>
    <mergeCell ref="O1647:R1647"/>
    <mergeCell ref="S1647:V1647"/>
    <mergeCell ref="W1647:X1647"/>
    <mergeCell ref="Y1647:AB1648"/>
    <mergeCell ref="G1648:H1648"/>
    <mergeCell ref="I1648:J1648"/>
    <mergeCell ref="K1648:L1648"/>
    <mergeCell ref="M1648:N1648"/>
    <mergeCell ref="O1648:P1648"/>
    <mergeCell ref="Q1648:R1648"/>
    <mergeCell ref="S1648:T1648"/>
    <mergeCell ref="U1648:V1648"/>
    <mergeCell ref="W1648:X1648"/>
    <mergeCell ref="D1649:E1649"/>
    <mergeCell ref="A1650:A1651"/>
    <mergeCell ref="B1650:B1651"/>
    <mergeCell ref="C1650:C1651"/>
    <mergeCell ref="D1650:E1650"/>
    <mergeCell ref="F1650:F1651"/>
    <mergeCell ref="Y1650:Y1651"/>
    <mergeCell ref="Z1650:Z1651"/>
    <mergeCell ref="AA1650:AA1651"/>
    <mergeCell ref="AB1650:AB1651"/>
    <mergeCell ref="B1735:B1736"/>
    <mergeCell ref="C1735:Z1735"/>
    <mergeCell ref="C1736:Z1736"/>
    <mergeCell ref="H1739:I1739"/>
    <mergeCell ref="Y1739:Z1739"/>
    <mergeCell ref="AA1739:AB1739"/>
    <mergeCell ref="H1740:I1740"/>
    <mergeCell ref="Y1740:Z1740"/>
    <mergeCell ref="AA1740:AB1740"/>
    <mergeCell ref="E1743:W1744"/>
    <mergeCell ref="E1746:W1746"/>
    <mergeCell ref="B1749:AB1749"/>
    <mergeCell ref="B1750:AB1750"/>
    <mergeCell ref="B1751:AB1751"/>
    <mergeCell ref="B1752:AB1752"/>
    <mergeCell ref="B1753:AB1753"/>
    <mergeCell ref="A1755:F1757"/>
    <mergeCell ref="G1755:AB1755"/>
    <mergeCell ref="G1756:J1756"/>
    <mergeCell ref="K1756:N1756"/>
    <mergeCell ref="O1756:R1756"/>
    <mergeCell ref="S1756:V1756"/>
    <mergeCell ref="W1756:X1756"/>
    <mergeCell ref="Y1756:AB1757"/>
    <mergeCell ref="G1757:H1757"/>
    <mergeCell ref="I1757:J1757"/>
    <mergeCell ref="K1757:L1757"/>
    <mergeCell ref="M1757:N1757"/>
    <mergeCell ref="O1757:P1757"/>
    <mergeCell ref="Q1757:R1757"/>
    <mergeCell ref="S1757:T1757"/>
    <mergeCell ref="U1757:V1757"/>
    <mergeCell ref="W1757:X1757"/>
    <mergeCell ref="D1758:E1758"/>
    <mergeCell ref="A1759:A1760"/>
    <mergeCell ref="B1759:B1760"/>
    <mergeCell ref="C1759:C1760"/>
    <mergeCell ref="D1759:E1759"/>
    <mergeCell ref="F1759:F1760"/>
    <mergeCell ref="Y1759:Y1760"/>
    <mergeCell ref="Z1759:Z1760"/>
    <mergeCell ref="AA1759:AA1760"/>
    <mergeCell ref="AB1759:AB1760"/>
    <mergeCell ref="B1839:B1840"/>
    <mergeCell ref="C1839:Z1839"/>
    <mergeCell ref="C1840:Z1840"/>
    <mergeCell ref="H1843:I1843"/>
    <mergeCell ref="Y1843:Z1843"/>
    <mergeCell ref="AA1843:AB1843"/>
    <mergeCell ref="H1844:I1844"/>
    <mergeCell ref="Y1844:Z1844"/>
    <mergeCell ref="AA1844:AB1844"/>
    <mergeCell ref="E1847:W1848"/>
    <mergeCell ref="E1850:W1850"/>
    <mergeCell ref="B1852:AB1852"/>
    <mergeCell ref="B1853:AB1853"/>
    <mergeCell ref="B1854:AB1854"/>
    <mergeCell ref="B1855:AB1855"/>
    <mergeCell ref="B1856:AB1856"/>
    <mergeCell ref="A1858:F1860"/>
    <mergeCell ref="G1858:AB1858"/>
    <mergeCell ref="G1859:J1859"/>
    <mergeCell ref="K1859:N1859"/>
    <mergeCell ref="O1859:R1859"/>
    <mergeCell ref="S1859:V1859"/>
    <mergeCell ref="W1859:X1859"/>
    <mergeCell ref="Y1859:AB1860"/>
    <mergeCell ref="G1860:H1860"/>
    <mergeCell ref="I1860:J1860"/>
    <mergeCell ref="K1860:L1860"/>
    <mergeCell ref="M1860:N1860"/>
    <mergeCell ref="O1860:P1860"/>
    <mergeCell ref="Q1860:R1860"/>
    <mergeCell ref="S1860:T1860"/>
    <mergeCell ref="U1860:V1860"/>
    <mergeCell ref="W1860:X1860"/>
    <mergeCell ref="D1861:E1861"/>
    <mergeCell ref="A1862:A1863"/>
    <mergeCell ref="B1862:B1863"/>
    <mergeCell ref="C1862:C1863"/>
    <mergeCell ref="D1862:E1862"/>
    <mergeCell ref="F1862:F1863"/>
    <mergeCell ref="Y1862:Y1863"/>
    <mergeCell ref="Z1862:Z1863"/>
    <mergeCell ref="AA1862:AA1863"/>
    <mergeCell ref="AB1862:AB1863"/>
    <mergeCell ref="B1965:B1966"/>
    <mergeCell ref="C1965:Z1965"/>
    <mergeCell ref="C1966:Z1966"/>
    <mergeCell ref="C1969:E1969"/>
    <mergeCell ref="H1969:I1969"/>
    <mergeCell ref="Y1969:Z1969"/>
    <mergeCell ref="AA1969:AB1969"/>
    <mergeCell ref="C1970:E1970"/>
    <mergeCell ref="H1970:I1970"/>
    <mergeCell ref="Y1970:Z1970"/>
    <mergeCell ref="AA1970:AB1970"/>
    <mergeCell ref="E1973:W1974"/>
    <mergeCell ref="E1976:W1976"/>
    <mergeCell ref="B1978:AB1978"/>
    <mergeCell ref="B1979:AB1979"/>
    <mergeCell ref="B1980:AB1980"/>
    <mergeCell ref="B1981:AB1981"/>
    <mergeCell ref="B1982:AB1982"/>
    <mergeCell ref="A1984:F1986"/>
    <mergeCell ref="G1984:AB1984"/>
    <mergeCell ref="G1985:J1985"/>
    <mergeCell ref="K1985:N1985"/>
    <mergeCell ref="O1985:R1985"/>
    <mergeCell ref="S1985:V1985"/>
    <mergeCell ref="W1985:X1985"/>
    <mergeCell ref="Y1985:AB1986"/>
    <mergeCell ref="G1986:H1986"/>
    <mergeCell ref="I1986:J1986"/>
    <mergeCell ref="K1986:L1986"/>
    <mergeCell ref="M1986:N1986"/>
    <mergeCell ref="O1986:P1986"/>
    <mergeCell ref="Q1986:R1986"/>
    <mergeCell ref="S1986:T1986"/>
    <mergeCell ref="U1986:V1986"/>
    <mergeCell ref="W1986:X1986"/>
    <mergeCell ref="E2089:W2090"/>
    <mergeCell ref="E2092:W2092"/>
    <mergeCell ref="D1987:E1987"/>
    <mergeCell ref="A1988:A1989"/>
    <mergeCell ref="B1988:B1989"/>
    <mergeCell ref="C1988:C1989"/>
    <mergeCell ref="D1988:E1988"/>
    <mergeCell ref="F1988:F1989"/>
    <mergeCell ref="Y1988:Y1989"/>
    <mergeCell ref="Z1988:Z1989"/>
    <mergeCell ref="AA1988:AA1989"/>
    <mergeCell ref="AB1988:AB1989"/>
    <mergeCell ref="B2081:B2082"/>
    <mergeCell ref="C2081:Z2081"/>
    <mergeCell ref="C2082:Z2082"/>
    <mergeCell ref="H2085:I2085"/>
    <mergeCell ref="Y2085:Z2085"/>
    <mergeCell ref="AA2085:AB2085"/>
    <mergeCell ref="H2086:I2086"/>
    <mergeCell ref="Y2086:Z2086"/>
    <mergeCell ref="AA2086:AB2086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2015-01-15T23:18:13Z</dcterms:modified>
</cp:coreProperties>
</file>